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Users\PNINA\EXCEL\"/>
    </mc:Choice>
  </mc:AlternateContent>
  <bookViews>
    <workbookView xWindow="0" yWindow="0" windowWidth="23040" windowHeight="8880"/>
  </bookViews>
  <sheets>
    <sheet name="פדיון , לינות ופדיון ללינה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5" i="4" l="1"/>
  <c r="U55" i="4"/>
  <c r="T55" i="4"/>
  <c r="Q55" i="4"/>
  <c r="P55" i="4"/>
  <c r="M55" i="4"/>
  <c r="I55" i="4"/>
  <c r="E55" i="4"/>
  <c r="Y54" i="4"/>
  <c r="U54" i="4"/>
  <c r="T54" i="4"/>
  <c r="Q54" i="4"/>
  <c r="M54" i="4"/>
  <c r="I54" i="4"/>
  <c r="E54" i="4"/>
  <c r="D54" i="4"/>
  <c r="Y53" i="4"/>
  <c r="U53" i="4"/>
  <c r="Q53" i="4"/>
  <c r="P53" i="4"/>
  <c r="M53" i="4"/>
  <c r="I53" i="4"/>
  <c r="E53" i="4"/>
  <c r="Y52" i="4"/>
  <c r="U52" i="4"/>
  <c r="T52" i="4"/>
  <c r="Q52" i="4"/>
  <c r="M52" i="4"/>
  <c r="I52" i="4"/>
  <c r="E52" i="4"/>
  <c r="D52" i="4"/>
  <c r="Y51" i="4"/>
  <c r="U51" i="4"/>
  <c r="Q51" i="4"/>
  <c r="P51" i="4"/>
  <c r="M51" i="4"/>
  <c r="I51" i="4"/>
  <c r="E51" i="4"/>
  <c r="Y50" i="4"/>
  <c r="U50" i="4"/>
  <c r="T50" i="4"/>
  <c r="Q50" i="4"/>
  <c r="M50" i="4"/>
  <c r="I50" i="4"/>
  <c r="E50" i="4"/>
  <c r="D50" i="4"/>
  <c r="Y49" i="4"/>
  <c r="U49" i="4"/>
  <c r="Q49" i="4"/>
  <c r="P49" i="4"/>
  <c r="M49" i="4"/>
  <c r="I49" i="4"/>
  <c r="E49" i="4"/>
  <c r="Y48" i="4"/>
  <c r="U48" i="4"/>
  <c r="T48" i="4"/>
  <c r="Q48" i="4"/>
  <c r="M48" i="4"/>
  <c r="I48" i="4"/>
  <c r="E48" i="4"/>
  <c r="D48" i="4"/>
  <c r="AE39" i="4"/>
  <c r="AD39" i="4"/>
  <c r="AB39" i="4"/>
  <c r="AA39" i="4"/>
  <c r="Z39" i="4"/>
  <c r="AF39" i="4" s="1"/>
  <c r="V39" i="4"/>
  <c r="AC39" i="4" s="1"/>
  <c r="R39" i="4"/>
  <c r="N39" i="4"/>
  <c r="J39" i="4"/>
  <c r="F39" i="4"/>
  <c r="AE38" i="4"/>
  <c r="AD38" i="4"/>
  <c r="AB38" i="4"/>
  <c r="AA38" i="4"/>
  <c r="Z38" i="4"/>
  <c r="AF38" i="4" s="1"/>
  <c r="V38" i="4"/>
  <c r="R38" i="4"/>
  <c r="N38" i="4"/>
  <c r="J38" i="4"/>
  <c r="F38" i="4"/>
  <c r="AE37" i="4"/>
  <c r="AD37" i="4"/>
  <c r="AB37" i="4"/>
  <c r="AA37" i="4"/>
  <c r="Z37" i="4"/>
  <c r="AF37" i="4" s="1"/>
  <c r="V37" i="4"/>
  <c r="R37" i="4"/>
  <c r="N37" i="4"/>
  <c r="J37" i="4"/>
  <c r="F37" i="4"/>
  <c r="AE36" i="4"/>
  <c r="AD36" i="4"/>
  <c r="AB36" i="4"/>
  <c r="AA36" i="4"/>
  <c r="Z36" i="4"/>
  <c r="AF36" i="4" s="1"/>
  <c r="V36" i="4"/>
  <c r="AC36" i="4" s="1"/>
  <c r="R36" i="4"/>
  <c r="N36" i="4"/>
  <c r="J36" i="4"/>
  <c r="F36" i="4"/>
  <c r="AE35" i="4"/>
  <c r="AD35" i="4"/>
  <c r="AB35" i="4"/>
  <c r="AA35" i="4"/>
  <c r="Z35" i="4"/>
  <c r="AF35" i="4" s="1"/>
  <c r="V35" i="4"/>
  <c r="AC35" i="4" s="1"/>
  <c r="R35" i="4"/>
  <c r="N35" i="4"/>
  <c r="J35" i="4"/>
  <c r="F35" i="4"/>
  <c r="AE34" i="4"/>
  <c r="AD34" i="4"/>
  <c r="AB34" i="4"/>
  <c r="AA34" i="4"/>
  <c r="Z34" i="4"/>
  <c r="AF34" i="4" s="1"/>
  <c r="V34" i="4"/>
  <c r="R34" i="4"/>
  <c r="N34" i="4"/>
  <c r="J34" i="4"/>
  <c r="F34" i="4"/>
  <c r="AE33" i="4"/>
  <c r="AD33" i="4"/>
  <c r="AB33" i="4"/>
  <c r="AA33" i="4"/>
  <c r="Z33" i="4"/>
  <c r="AF33" i="4" s="1"/>
  <c r="V33" i="4"/>
  <c r="R33" i="4"/>
  <c r="N33" i="4"/>
  <c r="J33" i="4"/>
  <c r="F33" i="4"/>
  <c r="AE32" i="4"/>
  <c r="AD32" i="4"/>
  <c r="AB32" i="4"/>
  <c r="AA32" i="4"/>
  <c r="Z32" i="4"/>
  <c r="AF32" i="4" s="1"/>
  <c r="V32" i="4"/>
  <c r="AC32" i="4" s="1"/>
  <c r="R32" i="4"/>
  <c r="N32" i="4"/>
  <c r="J32" i="4"/>
  <c r="F32" i="4"/>
  <c r="AE23" i="4"/>
  <c r="AB23" i="4"/>
  <c r="Z23" i="4"/>
  <c r="X23" i="4"/>
  <c r="AA23" i="4" s="1"/>
  <c r="T23" i="4"/>
  <c r="V23" i="4" s="1"/>
  <c r="AC23" i="4" s="1"/>
  <c r="R23" i="4"/>
  <c r="P23" i="4"/>
  <c r="L23" i="4"/>
  <c r="N23" i="4" s="1"/>
  <c r="H23" i="4"/>
  <c r="J23" i="4" s="1"/>
  <c r="D23" i="4"/>
  <c r="F23" i="4" s="1"/>
  <c r="AE22" i="4"/>
  <c r="AB22" i="4"/>
  <c r="X22" i="4"/>
  <c r="AD22" i="4" s="1"/>
  <c r="T22" i="4"/>
  <c r="AA22" i="4" s="1"/>
  <c r="P22" i="4"/>
  <c r="R22" i="4" s="1"/>
  <c r="L22" i="4"/>
  <c r="N22" i="4" s="1"/>
  <c r="H22" i="4"/>
  <c r="J22" i="4" s="1"/>
  <c r="F22" i="4"/>
  <c r="D22" i="4"/>
  <c r="AE21" i="4"/>
  <c r="AB21" i="4"/>
  <c r="X21" i="4"/>
  <c r="AA21" i="4" s="1"/>
  <c r="T21" i="4"/>
  <c r="V21" i="4" s="1"/>
  <c r="P21" i="4"/>
  <c r="R21" i="4" s="1"/>
  <c r="L21" i="4"/>
  <c r="N21" i="4" s="1"/>
  <c r="J21" i="4"/>
  <c r="H21" i="4"/>
  <c r="D21" i="4"/>
  <c r="F21" i="4" s="1"/>
  <c r="AE20" i="4"/>
  <c r="AB20" i="4"/>
  <c r="AA20" i="4"/>
  <c r="X20" i="4"/>
  <c r="AD20" i="4" s="1"/>
  <c r="V20" i="4"/>
  <c r="T20" i="4"/>
  <c r="P20" i="4"/>
  <c r="R20" i="4" s="1"/>
  <c r="N20" i="4"/>
  <c r="L20" i="4"/>
  <c r="H20" i="4"/>
  <c r="J20" i="4" s="1"/>
  <c r="D20" i="4"/>
  <c r="F20" i="4" s="1"/>
  <c r="AE19" i="4"/>
  <c r="AB19" i="4"/>
  <c r="Z19" i="4"/>
  <c r="X19" i="4"/>
  <c r="AA19" i="4" s="1"/>
  <c r="T19" i="4"/>
  <c r="V19" i="4" s="1"/>
  <c r="AC19" i="4" s="1"/>
  <c r="R19" i="4"/>
  <c r="P19" i="4"/>
  <c r="L19" i="4"/>
  <c r="N19" i="4" s="1"/>
  <c r="H19" i="4"/>
  <c r="J19" i="4" s="1"/>
  <c r="D19" i="4"/>
  <c r="F19" i="4" s="1"/>
  <c r="AE18" i="4"/>
  <c r="AB18" i="4"/>
  <c r="X18" i="4"/>
  <c r="AD18" i="4" s="1"/>
  <c r="T18" i="4"/>
  <c r="P18" i="4"/>
  <c r="R18" i="4" s="1"/>
  <c r="L18" i="4"/>
  <c r="N18" i="4" s="1"/>
  <c r="H18" i="4"/>
  <c r="J18" i="4" s="1"/>
  <c r="F18" i="4"/>
  <c r="D18" i="4"/>
  <c r="AE17" i="4"/>
  <c r="AD17" i="4"/>
  <c r="AB17" i="4"/>
  <c r="X17" i="4"/>
  <c r="T17" i="4"/>
  <c r="V17" i="4" s="1"/>
  <c r="P17" i="4"/>
  <c r="R17" i="4" s="1"/>
  <c r="L17" i="4"/>
  <c r="N17" i="4" s="1"/>
  <c r="J17" i="4"/>
  <c r="H17" i="4"/>
  <c r="D17" i="4"/>
  <c r="F17" i="4" s="1"/>
  <c r="AE16" i="4"/>
  <c r="AB16" i="4"/>
  <c r="AA16" i="4"/>
  <c r="X16" i="4"/>
  <c r="AD16" i="4" s="1"/>
  <c r="V16" i="4"/>
  <c r="T16" i="4"/>
  <c r="P16" i="4"/>
  <c r="R16" i="4" s="1"/>
  <c r="N16" i="4"/>
  <c r="L16" i="4"/>
  <c r="H16" i="4"/>
  <c r="J16" i="4" s="1"/>
  <c r="D16" i="4"/>
  <c r="F16" i="4" s="1"/>
  <c r="AE14" i="4"/>
  <c r="AB14" i="4"/>
  <c r="Z14" i="4"/>
  <c r="Z55" i="4" s="1"/>
  <c r="X14" i="4"/>
  <c r="T14" i="4"/>
  <c r="V14" i="4" s="1"/>
  <c r="V55" i="4" s="1"/>
  <c r="R14" i="4"/>
  <c r="R55" i="4" s="1"/>
  <c r="P14" i="4"/>
  <c r="L14" i="4"/>
  <c r="H14" i="4"/>
  <c r="D14" i="4"/>
  <c r="F14" i="4" s="1"/>
  <c r="AE13" i="4"/>
  <c r="AB13" i="4"/>
  <c r="X13" i="4"/>
  <c r="V13" i="4"/>
  <c r="V54" i="4" s="1"/>
  <c r="T13" i="4"/>
  <c r="P13" i="4"/>
  <c r="N13" i="4"/>
  <c r="N54" i="4" s="1"/>
  <c r="L13" i="4"/>
  <c r="L54" i="4" s="1"/>
  <c r="H13" i="4"/>
  <c r="F13" i="4"/>
  <c r="F54" i="4" s="1"/>
  <c r="D13" i="4"/>
  <c r="AF12" i="4"/>
  <c r="AE12" i="4"/>
  <c r="AD12" i="4"/>
  <c r="AB12" i="4"/>
  <c r="AA12" i="4"/>
  <c r="Z12" i="4"/>
  <c r="X12" i="4"/>
  <c r="X53" i="4" s="1"/>
  <c r="T12" i="4"/>
  <c r="R12" i="4"/>
  <c r="R53" i="4" s="1"/>
  <c r="P12" i="4"/>
  <c r="L12" i="4"/>
  <c r="J12" i="4"/>
  <c r="J53" i="4" s="1"/>
  <c r="H12" i="4"/>
  <c r="H53" i="4" s="1"/>
  <c r="D12" i="4"/>
  <c r="AE11" i="4"/>
  <c r="AB11" i="4"/>
  <c r="X11" i="4"/>
  <c r="V11" i="4"/>
  <c r="T11" i="4"/>
  <c r="P11" i="4"/>
  <c r="N11" i="4"/>
  <c r="N52" i="4" s="1"/>
  <c r="L11" i="4"/>
  <c r="L52" i="4" s="1"/>
  <c r="H11" i="4"/>
  <c r="F11" i="4"/>
  <c r="D11" i="4"/>
  <c r="AF10" i="4"/>
  <c r="AE10" i="4"/>
  <c r="AD10" i="4"/>
  <c r="AB10" i="4"/>
  <c r="Z10" i="4"/>
  <c r="X10" i="4"/>
  <c r="X51" i="4" s="1"/>
  <c r="T10" i="4"/>
  <c r="R10" i="4"/>
  <c r="R51" i="4" s="1"/>
  <c r="P10" i="4"/>
  <c r="L10" i="4"/>
  <c r="J10" i="4"/>
  <c r="J51" i="4" s="1"/>
  <c r="H10" i="4"/>
  <c r="H51" i="4" s="1"/>
  <c r="D10" i="4"/>
  <c r="AE9" i="4"/>
  <c r="AB9" i="4"/>
  <c r="X9" i="4"/>
  <c r="V9" i="4"/>
  <c r="V50" i="4" s="1"/>
  <c r="T9" i="4"/>
  <c r="P9" i="4"/>
  <c r="N9" i="4"/>
  <c r="N50" i="4" s="1"/>
  <c r="L9" i="4"/>
  <c r="L50" i="4" s="1"/>
  <c r="H9" i="4"/>
  <c r="F9" i="4"/>
  <c r="F50" i="4" s="1"/>
  <c r="D9" i="4"/>
  <c r="AF8" i="4"/>
  <c r="AE8" i="4"/>
  <c r="AD8" i="4"/>
  <c r="AB8" i="4"/>
  <c r="AA8" i="4"/>
  <c r="Z8" i="4"/>
  <c r="X8" i="4"/>
  <c r="X49" i="4" s="1"/>
  <c r="T8" i="4"/>
  <c r="R8" i="4"/>
  <c r="R49" i="4" s="1"/>
  <c r="P8" i="4"/>
  <c r="L8" i="4"/>
  <c r="J8" i="4"/>
  <c r="J49" i="4" s="1"/>
  <c r="H8" i="4"/>
  <c r="H49" i="4" s="1"/>
  <c r="D8" i="4"/>
  <c r="AE7" i="4"/>
  <c r="AB7" i="4"/>
  <c r="X7" i="4"/>
  <c r="V7" i="4"/>
  <c r="T7" i="4"/>
  <c r="P7" i="4"/>
  <c r="N7" i="4"/>
  <c r="N48" i="4" s="1"/>
  <c r="L7" i="4"/>
  <c r="L48" i="4" s="1"/>
  <c r="H7" i="4"/>
  <c r="F7" i="4"/>
  <c r="D7" i="4"/>
  <c r="X48" i="4" l="1"/>
  <c r="AD7" i="4"/>
  <c r="AA7" i="4"/>
  <c r="Z7" i="4"/>
  <c r="D49" i="4"/>
  <c r="F8" i="4"/>
  <c r="F49" i="4" s="1"/>
  <c r="H50" i="4"/>
  <c r="J9" i="4"/>
  <c r="J50" i="4" s="1"/>
  <c r="V10" i="4"/>
  <c r="V51" i="4" s="1"/>
  <c r="T51" i="4"/>
  <c r="X52" i="4"/>
  <c r="AD11" i="4"/>
  <c r="AA11" i="4"/>
  <c r="Z11" i="4"/>
  <c r="D53" i="4"/>
  <c r="F12" i="4"/>
  <c r="F53" i="4" s="1"/>
  <c r="H54" i="4"/>
  <c r="J13" i="4"/>
  <c r="J54" i="4" s="1"/>
  <c r="R7" i="4"/>
  <c r="R48" i="4" s="1"/>
  <c r="P48" i="4"/>
  <c r="L51" i="4"/>
  <c r="N10" i="4"/>
  <c r="N51" i="4" s="1"/>
  <c r="R11" i="4"/>
  <c r="R52" i="4" s="1"/>
  <c r="P52" i="4"/>
  <c r="AF55" i="4"/>
  <c r="AC55" i="4"/>
  <c r="H48" i="4"/>
  <c r="J7" i="4"/>
  <c r="J48" i="4" s="1"/>
  <c r="T49" i="4"/>
  <c r="V8" i="4"/>
  <c r="V49" i="4" s="1"/>
  <c r="X50" i="4"/>
  <c r="Z9" i="4"/>
  <c r="AA9" i="4"/>
  <c r="AD9" i="4"/>
  <c r="F10" i="4"/>
  <c r="F51" i="4" s="1"/>
  <c r="D51" i="4"/>
  <c r="AC10" i="4"/>
  <c r="H52" i="4"/>
  <c r="J11" i="4"/>
  <c r="J52" i="4" s="1"/>
  <c r="V12" i="4"/>
  <c r="V53" i="4" s="1"/>
  <c r="T53" i="4"/>
  <c r="X54" i="4"/>
  <c r="AD13" i="4"/>
  <c r="Z13" i="4"/>
  <c r="AA13" i="4"/>
  <c r="AA17" i="4"/>
  <c r="Z17" i="4"/>
  <c r="L49" i="4"/>
  <c r="N8" i="4"/>
  <c r="N49" i="4" s="1"/>
  <c r="P50" i="4"/>
  <c r="R9" i="4"/>
  <c r="R50" i="4" s="1"/>
  <c r="AA10" i="4"/>
  <c r="L53" i="4"/>
  <c r="N12" i="4"/>
  <c r="N53" i="4" s="1"/>
  <c r="P54" i="4"/>
  <c r="R13" i="4"/>
  <c r="R54" i="4" s="1"/>
  <c r="H55" i="4"/>
  <c r="J14" i="4"/>
  <c r="J55" i="4" s="1"/>
  <c r="AA18" i="4"/>
  <c r="V18" i="4"/>
  <c r="AB49" i="4"/>
  <c r="AE49" i="4"/>
  <c r="AB53" i="4"/>
  <c r="AE53" i="4"/>
  <c r="AC14" i="4"/>
  <c r="Z21" i="4"/>
  <c r="V22" i="4"/>
  <c r="Z49" i="4"/>
  <c r="Z51" i="4"/>
  <c r="Z53" i="4"/>
  <c r="AA49" i="4"/>
  <c r="AA51" i="4"/>
  <c r="AA53" i="4"/>
  <c r="N14" i="4"/>
  <c r="N55" i="4" s="1"/>
  <c r="L55" i="4"/>
  <c r="X55" i="4"/>
  <c r="AA14" i="4"/>
  <c r="AD14" i="4"/>
  <c r="AD19" i="4"/>
  <c r="AD23" i="4"/>
  <c r="AC34" i="4"/>
  <c r="AC38" i="4"/>
  <c r="AB48" i="4"/>
  <c r="AE48" i="4"/>
  <c r="AB50" i="4"/>
  <c r="AE50" i="4"/>
  <c r="AB52" i="4"/>
  <c r="AE52" i="4"/>
  <c r="AB54" i="4"/>
  <c r="AE54" i="4"/>
  <c r="D55" i="4"/>
  <c r="AD21" i="4"/>
  <c r="AB51" i="4"/>
  <c r="AE51" i="4"/>
  <c r="AB55" i="4"/>
  <c r="AE55" i="4"/>
  <c r="F48" i="4"/>
  <c r="V48" i="4"/>
  <c r="F52" i="4"/>
  <c r="V52" i="4"/>
  <c r="F55" i="4"/>
  <c r="AF14" i="4"/>
  <c r="AF19" i="4"/>
  <c r="AF23" i="4"/>
  <c r="AC33" i="4"/>
  <c r="AC37" i="4"/>
  <c r="AD49" i="4"/>
  <c r="AD51" i="4"/>
  <c r="AD53" i="4"/>
  <c r="Z16" i="4"/>
  <c r="Z18" i="4"/>
  <c r="Z20" i="4"/>
  <c r="Z22" i="4"/>
  <c r="AF53" i="4" l="1"/>
  <c r="AC53" i="4"/>
  <c r="AC22" i="4"/>
  <c r="AF22" i="4"/>
  <c r="AF51" i="4"/>
  <c r="AC51" i="4"/>
  <c r="Z52" i="4"/>
  <c r="AF11" i="4"/>
  <c r="AC11" i="4"/>
  <c r="AC8" i="4"/>
  <c r="AC16" i="4"/>
  <c r="AF16" i="4"/>
  <c r="AF21" i="4"/>
  <c r="AC21" i="4"/>
  <c r="AA54" i="4"/>
  <c r="AD54" i="4"/>
  <c r="AA52" i="4"/>
  <c r="AD52" i="4"/>
  <c r="Z48" i="4"/>
  <c r="AF7" i="4"/>
  <c r="AC7" i="4"/>
  <c r="AC20" i="4"/>
  <c r="AF20" i="4"/>
  <c r="AA55" i="4"/>
  <c r="AD55" i="4"/>
  <c r="AF49" i="4"/>
  <c r="AC49" i="4"/>
  <c r="Z54" i="4"/>
  <c r="AF13" i="4"/>
  <c r="AC13" i="4"/>
  <c r="Z50" i="4"/>
  <c r="AF9" i="4"/>
  <c r="AC9" i="4"/>
  <c r="AC12" i="4"/>
  <c r="AC18" i="4"/>
  <c r="AF18" i="4"/>
  <c r="AF17" i="4"/>
  <c r="AC17" i="4"/>
  <c r="AA50" i="4"/>
  <c r="AD50" i="4"/>
  <c r="AA48" i="4"/>
  <c r="AD48" i="4"/>
  <c r="AF50" i="4" l="1"/>
  <c r="AC50" i="4"/>
  <c r="AF48" i="4"/>
  <c r="AC48" i="4"/>
  <c r="AF52" i="4"/>
  <c r="AC52" i="4"/>
  <c r="AF54" i="4"/>
  <c r="AC54" i="4"/>
</calcChain>
</file>

<file path=xl/sharedStrings.xml><?xml version="1.0" encoding="utf-8"?>
<sst xmlns="http://schemas.openxmlformats.org/spreadsheetml/2006/main" count="148" uniqueCount="27">
  <si>
    <t>ישראלים</t>
  </si>
  <si>
    <t>תיירים</t>
  </si>
  <si>
    <t>סך הכל</t>
  </si>
  <si>
    <t>ירושלים - סך הכל</t>
  </si>
  <si>
    <t>מזה: מערב-ירושלים</t>
  </si>
  <si>
    <t>תל אביב-יפו</t>
  </si>
  <si>
    <t>אילת</t>
  </si>
  <si>
    <t>טבריה</t>
  </si>
  <si>
    <t>נתניה</t>
  </si>
  <si>
    <t>שפת ים המלח</t>
  </si>
  <si>
    <t xml:space="preserve">מיליוני דולרים שוטפים </t>
  </si>
  <si>
    <t>ישראלים  בניכוי מע"מ</t>
  </si>
  <si>
    <t xml:space="preserve">ישראלים  </t>
  </si>
  <si>
    <t>במיליוני ש"ח שוטפים</t>
  </si>
  <si>
    <t>במיליוני דולרים שוטפים</t>
  </si>
  <si>
    <t>לינות במלונות (באלפים)</t>
  </si>
  <si>
    <t>פדיון ללינה ללא מע"מ ( בש"ח שוטפים)</t>
  </si>
  <si>
    <t>ממוצע</t>
  </si>
  <si>
    <t>לינות במלונות</t>
  </si>
  <si>
    <t>פדיון ללינה</t>
  </si>
  <si>
    <t>אלפי לינות</t>
  </si>
  <si>
    <t>במיליוני ₪ שוטפים</t>
  </si>
  <si>
    <t>פדיון המלונות</t>
  </si>
  <si>
    <t>₪</t>
  </si>
  <si>
    <t xml:space="preserve">    2018בהשוואה ל- 2017</t>
  </si>
  <si>
    <t>2018בהשוואה ל-2016</t>
  </si>
  <si>
    <t>שער דולר ממוצע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</si>
</sst>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1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sz val="10"/>
      <name val="Arial"/>
      <family val="2"/>
    </font>
    <font>
      <b/>
      <u/>
      <sz val="20"/>
      <color theme="1"/>
      <name val="Arial"/>
      <family val="2"/>
      <scheme val="minor"/>
    </font>
    <font>
      <b/>
      <sz val="12"/>
      <color theme="1"/>
      <name val="Arial"/>
      <family val="2"/>
    </font>
    <font>
      <b/>
      <u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medium">
        <color indexed="64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dashed">
        <color auto="1"/>
      </left>
      <right style="dashed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ashed">
        <color auto="1"/>
      </left>
      <right style="dashed">
        <color auto="1"/>
      </right>
      <top/>
      <bottom style="thick">
        <color indexed="64"/>
      </bottom>
      <diagonal/>
    </border>
    <border>
      <left style="thick">
        <color auto="1"/>
      </left>
      <right style="dashed">
        <color auto="1"/>
      </right>
      <top style="double">
        <color auto="1"/>
      </top>
      <bottom/>
      <diagonal/>
    </border>
    <border>
      <left style="thick">
        <color auto="1"/>
      </left>
      <right style="dashed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auto="1"/>
      </left>
      <right style="dashed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8" fillId="0" borderId="0" xfId="0" applyFont="1"/>
    <xf numFmtId="0" fontId="0" fillId="0" borderId="2" xfId="0" applyBorder="1"/>
    <xf numFmtId="0" fontId="6" fillId="0" borderId="3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readingOrder="2"/>
    </xf>
    <xf numFmtId="3" fontId="4" fillId="0" borderId="2" xfId="0" applyNumberFormat="1" applyFont="1" applyBorder="1" applyAlignment="1">
      <alignment horizontal="right" vertical="center" readingOrder="1"/>
    </xf>
    <xf numFmtId="0" fontId="3" fillId="0" borderId="2" xfId="0" applyFont="1" applyBorder="1" applyAlignment="1">
      <alignment horizontal="right" vertical="center" readingOrder="2"/>
    </xf>
    <xf numFmtId="0" fontId="4" fillId="0" borderId="2" xfId="0" applyFont="1" applyBorder="1" applyAlignment="1">
      <alignment horizontal="right" vertical="center" readingOrder="1"/>
    </xf>
    <xf numFmtId="0" fontId="4" fillId="0" borderId="2" xfId="0" applyFont="1" applyBorder="1" applyAlignment="1">
      <alignment horizontal="center" vertical="center" readingOrder="2"/>
    </xf>
    <xf numFmtId="0" fontId="0" fillId="0" borderId="5" xfId="0" applyBorder="1"/>
    <xf numFmtId="0" fontId="8" fillId="0" borderId="5" xfId="0" applyFont="1" applyBorder="1"/>
    <xf numFmtId="0" fontId="0" fillId="0" borderId="7" xfId="0" applyBorder="1"/>
    <xf numFmtId="0" fontId="5" fillId="0" borderId="8" xfId="0" applyFont="1" applyBorder="1" applyAlignment="1">
      <alignment horizontal="center" vertical="center" readingOrder="1"/>
    </xf>
    <xf numFmtId="0" fontId="5" fillId="0" borderId="6" xfId="0" applyFont="1" applyBorder="1" applyAlignment="1">
      <alignment horizontal="center" vertical="center" readingOrder="1"/>
    </xf>
    <xf numFmtId="0" fontId="6" fillId="0" borderId="9" xfId="0" applyFont="1" applyBorder="1" applyAlignment="1">
      <alignment horizontal="center" vertical="center" readingOrder="2"/>
    </xf>
    <xf numFmtId="3" fontId="4" fillId="0" borderId="1" xfId="0" applyNumberFormat="1" applyFont="1" applyBorder="1" applyAlignment="1">
      <alignment horizontal="right" vertical="center" readingOrder="1"/>
    </xf>
    <xf numFmtId="0" fontId="4" fillId="0" borderId="1" xfId="0" applyFont="1" applyBorder="1" applyAlignment="1">
      <alignment horizontal="right" vertical="center" readingOrder="1"/>
    </xf>
    <xf numFmtId="0" fontId="6" fillId="0" borderId="10" xfId="0" applyFont="1" applyBorder="1" applyAlignment="1">
      <alignment horizontal="center" vertical="center" wrapText="1" readingOrder="2"/>
    </xf>
    <xf numFmtId="3" fontId="4" fillId="0" borderId="11" xfId="0" applyNumberFormat="1" applyFont="1" applyBorder="1" applyAlignment="1">
      <alignment horizontal="right" vertical="center" readingOrder="1"/>
    </xf>
    <xf numFmtId="1" fontId="4" fillId="0" borderId="11" xfId="0" applyNumberFormat="1" applyFont="1" applyBorder="1" applyAlignment="1">
      <alignment horizontal="right" vertical="center" readingOrder="1"/>
    </xf>
    <xf numFmtId="0" fontId="8" fillId="0" borderId="13" xfId="0" applyFont="1" applyBorder="1"/>
    <xf numFmtId="0" fontId="6" fillId="0" borderId="14" xfId="0" applyFont="1" applyBorder="1" applyAlignment="1">
      <alignment horizontal="center" vertical="center" readingOrder="2"/>
    </xf>
    <xf numFmtId="9" fontId="0" fillId="0" borderId="2" xfId="1" applyFont="1" applyBorder="1"/>
    <xf numFmtId="0" fontId="3" fillId="0" borderId="4" xfId="0" applyFont="1" applyBorder="1" applyAlignment="1">
      <alignment horizontal="right" vertical="center" readingOrder="2"/>
    </xf>
    <xf numFmtId="0" fontId="4" fillId="0" borderId="12" xfId="0" applyFont="1" applyBorder="1" applyAlignment="1">
      <alignment horizontal="right" vertical="center" readingOrder="1"/>
    </xf>
    <xf numFmtId="1" fontId="4" fillId="0" borderId="15" xfId="0" applyNumberFormat="1" applyFont="1" applyBorder="1" applyAlignment="1">
      <alignment horizontal="right" vertical="center" readingOrder="1"/>
    </xf>
    <xf numFmtId="0" fontId="4" fillId="0" borderId="4" xfId="0" applyFont="1" applyBorder="1" applyAlignment="1">
      <alignment horizontal="right" vertical="center" readingOrder="1"/>
    </xf>
    <xf numFmtId="3" fontId="4" fillId="0" borderId="4" xfId="0" applyNumberFormat="1" applyFont="1" applyBorder="1" applyAlignment="1">
      <alignment horizontal="right" vertical="center" readingOrder="1"/>
    </xf>
    <xf numFmtId="9" fontId="0" fillId="0" borderId="4" xfId="1" applyFont="1" applyBorder="1"/>
    <xf numFmtId="0" fontId="9" fillId="0" borderId="0" xfId="0" applyFont="1"/>
    <xf numFmtId="1" fontId="0" fillId="0" borderId="0" xfId="0" applyNumberFormat="1"/>
    <xf numFmtId="164" fontId="0" fillId="0" borderId="0" xfId="0" applyNumberFormat="1"/>
    <xf numFmtId="164" fontId="0" fillId="0" borderId="0" xfId="0" applyNumberFormat="1" applyFill="1" applyBorder="1"/>
    <xf numFmtId="0" fontId="0" fillId="0" borderId="16" xfId="0" applyBorder="1"/>
    <xf numFmtId="9" fontId="0" fillId="0" borderId="16" xfId="1" applyFont="1" applyBorder="1"/>
    <xf numFmtId="9" fontId="0" fillId="0" borderId="0" xfId="1" applyFont="1" applyBorder="1"/>
    <xf numFmtId="0" fontId="0" fillId="0" borderId="17" xfId="0" applyBorder="1"/>
    <xf numFmtId="164" fontId="0" fillId="0" borderId="17" xfId="0" applyNumberFormat="1" applyFill="1" applyBorder="1"/>
    <xf numFmtId="0" fontId="0" fillId="0" borderId="18" xfId="0" applyBorder="1"/>
    <xf numFmtId="9" fontId="0" fillId="0" borderId="18" xfId="1" applyFont="1" applyBorder="1"/>
    <xf numFmtId="9" fontId="0" fillId="0" borderId="17" xfId="1" applyFont="1" applyBorder="1"/>
    <xf numFmtId="0" fontId="5" fillId="0" borderId="19" xfId="0" applyFont="1" applyBorder="1" applyAlignment="1">
      <alignment horizontal="center" vertical="center" readingOrder="1"/>
    </xf>
    <xf numFmtId="0" fontId="0" fillId="0" borderId="21" xfId="0" applyBorder="1"/>
    <xf numFmtId="164" fontId="0" fillId="0" borderId="21" xfId="0" applyNumberFormat="1" applyBorder="1"/>
    <xf numFmtId="0" fontId="0" fillId="0" borderId="22" xfId="0" applyBorder="1"/>
    <xf numFmtId="9" fontId="0" fillId="0" borderId="21" xfId="1" applyFont="1" applyBorder="1"/>
    <xf numFmtId="9" fontId="0" fillId="0" borderId="22" xfId="1" applyFont="1" applyBorder="1"/>
    <xf numFmtId="0" fontId="6" fillId="0" borderId="23" xfId="0" applyFont="1" applyBorder="1" applyAlignment="1">
      <alignment horizontal="center" vertical="center" wrapText="1" readingOrder="2"/>
    </xf>
    <xf numFmtId="0" fontId="0" fillId="0" borderId="24" xfId="0" applyBorder="1"/>
    <xf numFmtId="0" fontId="5" fillId="0" borderId="25" xfId="0" applyFont="1" applyBorder="1" applyAlignment="1">
      <alignment horizontal="center" vertical="center" readingOrder="1"/>
    </xf>
    <xf numFmtId="0" fontId="6" fillId="0" borderId="26" xfId="0" applyFont="1" applyBorder="1" applyAlignment="1">
      <alignment horizontal="center" vertical="center" readingOrder="2"/>
    </xf>
    <xf numFmtId="0" fontId="6" fillId="0" borderId="27" xfId="0" applyFont="1" applyBorder="1" applyAlignment="1">
      <alignment horizontal="center" vertical="center" readingOrder="2"/>
    </xf>
    <xf numFmtId="0" fontId="6" fillId="0" borderId="28" xfId="0" applyFont="1" applyBorder="1" applyAlignment="1">
      <alignment horizontal="center" vertical="center" readingOrder="2"/>
    </xf>
    <xf numFmtId="0" fontId="6" fillId="0" borderId="6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1" fontId="0" fillId="0" borderId="21" xfId="0" applyNumberFormat="1" applyBorder="1"/>
    <xf numFmtId="1" fontId="0" fillId="0" borderId="0" xfId="0" applyNumberFormat="1" applyFill="1" applyBorder="1"/>
    <xf numFmtId="1" fontId="0" fillId="0" borderId="30" xfId="0" applyNumberFormat="1" applyBorder="1"/>
    <xf numFmtId="1" fontId="0" fillId="0" borderId="31" xfId="0" applyNumberFormat="1" applyBorder="1"/>
    <xf numFmtId="0" fontId="0" fillId="0" borderId="30" xfId="0" applyBorder="1"/>
    <xf numFmtId="1" fontId="0" fillId="0" borderId="29" xfId="0" applyNumberFormat="1" applyBorder="1"/>
    <xf numFmtId="1" fontId="0" fillId="0" borderId="32" xfId="0" applyNumberFormat="1" applyBorder="1"/>
    <xf numFmtId="1" fontId="0" fillId="0" borderId="33" xfId="0" applyNumberFormat="1" applyBorder="1"/>
    <xf numFmtId="1" fontId="0" fillId="0" borderId="34" xfId="0" applyNumberFormat="1" applyBorder="1"/>
    <xf numFmtId="0" fontId="10" fillId="0" borderId="0" xfId="0" applyFont="1"/>
    <xf numFmtId="165" fontId="0" fillId="0" borderId="0" xfId="4" applyNumberFormat="1" applyFont="1"/>
    <xf numFmtId="3" fontId="4" fillId="0" borderId="0" xfId="0" applyNumberFormat="1" applyFont="1" applyAlignment="1">
      <alignment horizontal="right" vertical="center" readingOrder="1"/>
    </xf>
    <xf numFmtId="0" fontId="4" fillId="0" borderId="0" xfId="0" applyFont="1" applyAlignment="1">
      <alignment horizontal="right" vertical="center" readingOrder="1"/>
    </xf>
    <xf numFmtId="3" fontId="4" fillId="0" borderId="36" xfId="0" applyNumberFormat="1" applyFont="1" applyBorder="1" applyAlignment="1">
      <alignment horizontal="right" vertical="center" readingOrder="1"/>
    </xf>
    <xf numFmtId="0" fontId="4" fillId="0" borderId="36" xfId="0" applyFont="1" applyBorder="1" applyAlignment="1">
      <alignment horizontal="right" vertical="center" readingOrder="1"/>
    </xf>
    <xf numFmtId="1" fontId="0" fillId="0" borderId="0" xfId="0" applyNumberFormat="1" applyBorder="1"/>
    <xf numFmtId="0" fontId="0" fillId="0" borderId="0" xfId="0" applyBorder="1"/>
    <xf numFmtId="0" fontId="4" fillId="0" borderId="35" xfId="0" applyFont="1" applyBorder="1" applyAlignment="1">
      <alignment horizontal="right" vertical="center" readingOrder="1"/>
    </xf>
    <xf numFmtId="0" fontId="4" fillId="0" borderId="37" xfId="0" applyFont="1" applyBorder="1" applyAlignment="1">
      <alignment horizontal="right" vertical="center" readingOrder="1"/>
    </xf>
    <xf numFmtId="3" fontId="4" fillId="0" borderId="12" xfId="0" applyNumberFormat="1" applyFont="1" applyBorder="1" applyAlignment="1">
      <alignment horizontal="right" vertical="center" readingOrder="1"/>
    </xf>
    <xf numFmtId="0" fontId="5" fillId="0" borderId="7" xfId="0" applyFont="1" applyBorder="1" applyAlignment="1">
      <alignment horizontal="centerContinuous" vertical="center" readingOrder="1"/>
    </xf>
    <xf numFmtId="0" fontId="5" fillId="0" borderId="6" xfId="0" applyFont="1" applyBorder="1" applyAlignment="1">
      <alignment horizontal="centerContinuous" vertical="center" readingOrder="1"/>
    </xf>
    <xf numFmtId="0" fontId="5" fillId="0" borderId="8" xfId="0" applyFont="1" applyBorder="1" applyAlignment="1">
      <alignment horizontal="centerContinuous" vertical="center" readingOrder="1"/>
    </xf>
    <xf numFmtId="0" fontId="5" fillId="0" borderId="25" xfId="0" applyFont="1" applyBorder="1" applyAlignment="1">
      <alignment horizontal="centerContinuous" vertical="center" readingOrder="1"/>
    </xf>
    <xf numFmtId="0" fontId="5" fillId="0" borderId="19" xfId="0" applyFont="1" applyBorder="1" applyAlignment="1">
      <alignment horizontal="centerContinuous" vertical="center" readingOrder="1"/>
    </xf>
    <xf numFmtId="0" fontId="5" fillId="0" borderId="23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2"/>
    </xf>
    <xf numFmtId="165" fontId="0" fillId="0" borderId="16" xfId="4" applyNumberFormat="1" applyFont="1" applyBorder="1"/>
    <xf numFmtId="165" fontId="0" fillId="0" borderId="21" xfId="4" applyNumberFormat="1" applyFont="1" applyBorder="1"/>
    <xf numFmtId="165" fontId="0" fillId="0" borderId="0" xfId="4" applyNumberFormat="1" applyFont="1" applyFill="1" applyBorder="1"/>
    <xf numFmtId="165" fontId="0" fillId="0" borderId="16" xfId="4" applyNumberFormat="1" applyFont="1" applyFill="1" applyBorder="1"/>
    <xf numFmtId="165" fontId="0" fillId="0" borderId="21" xfId="4" applyNumberFormat="1" applyFont="1" applyFill="1" applyBorder="1"/>
    <xf numFmtId="165" fontId="0" fillId="0" borderId="18" xfId="4" applyNumberFormat="1" applyFont="1" applyBorder="1"/>
    <xf numFmtId="165" fontId="0" fillId="0" borderId="22" xfId="4" applyNumberFormat="1" applyFont="1" applyBorder="1"/>
    <xf numFmtId="165" fontId="0" fillId="0" borderId="17" xfId="4" applyNumberFormat="1" applyFont="1" applyFill="1" applyBorder="1"/>
    <xf numFmtId="165" fontId="0" fillId="0" borderId="18" xfId="4" applyNumberFormat="1" applyFont="1" applyFill="1" applyBorder="1"/>
    <xf numFmtId="165" fontId="0" fillId="0" borderId="22" xfId="4" applyNumberFormat="1" applyFont="1" applyFill="1" applyBorder="1"/>
    <xf numFmtId="0" fontId="0" fillId="0" borderId="19" xfId="0" applyBorder="1"/>
    <xf numFmtId="0" fontId="5" fillId="0" borderId="38" xfId="0" applyFont="1" applyBorder="1" applyAlignment="1">
      <alignment horizontal="centerContinuous" vertical="center" readingOrder="1"/>
    </xf>
    <xf numFmtId="0" fontId="8" fillId="0" borderId="19" xfId="0" applyFont="1" applyBorder="1"/>
    <xf numFmtId="0" fontId="8" fillId="0" borderId="38" xfId="0" applyFont="1" applyBorder="1"/>
    <xf numFmtId="0" fontId="0" fillId="0" borderId="25" xfId="0" applyBorder="1"/>
    <xf numFmtId="0" fontId="13" fillId="0" borderId="19" xfId="0" applyFont="1" applyBorder="1" applyAlignment="1">
      <alignment horizontal="center" vertical="center" readingOrder="1"/>
    </xf>
    <xf numFmtId="0" fontId="12" fillId="0" borderId="0" xfId="0" applyFont="1"/>
    <xf numFmtId="0" fontId="8" fillId="0" borderId="23" xfId="0" applyFont="1" applyBorder="1"/>
    <xf numFmtId="0" fontId="5" fillId="0" borderId="20" xfId="0" applyFont="1" applyBorder="1" applyAlignment="1">
      <alignment horizontal="center" vertical="center" readingOrder="1"/>
    </xf>
    <xf numFmtId="2" fontId="0" fillId="0" borderId="0" xfId="0" applyNumberFormat="1"/>
    <xf numFmtId="0" fontId="14" fillId="0" borderId="0" xfId="0" applyFont="1"/>
    <xf numFmtId="0" fontId="4" fillId="0" borderId="0" xfId="0" applyFont="1" applyBorder="1" applyAlignment="1">
      <alignment horizontal="right" vertical="center" readingOrder="1"/>
    </xf>
    <xf numFmtId="0" fontId="5" fillId="0" borderId="20" xfId="0" applyFont="1" applyBorder="1" applyAlignment="1">
      <alignment horizontal="center" vertical="center" readingOrder="1"/>
    </xf>
    <xf numFmtId="0" fontId="5" fillId="0" borderId="5" xfId="0" applyFont="1" applyBorder="1" applyAlignment="1">
      <alignment horizontal="center" vertical="center" readingOrder="1"/>
    </xf>
    <xf numFmtId="0" fontId="5" fillId="0" borderId="7" xfId="0" applyFont="1" applyBorder="1" applyAlignment="1">
      <alignment horizontal="center" vertical="center" readingOrder="1"/>
    </xf>
    <xf numFmtId="0" fontId="6" fillId="0" borderId="18" xfId="0" applyFont="1" applyBorder="1" applyAlignment="1">
      <alignment horizontal="center" vertical="center" readingOrder="2"/>
    </xf>
    <xf numFmtId="0" fontId="0" fillId="0" borderId="4" xfId="0" applyBorder="1"/>
    <xf numFmtId="0" fontId="6" fillId="0" borderId="12" xfId="0" applyFont="1" applyBorder="1" applyAlignment="1">
      <alignment horizontal="center" vertical="center" readingOrder="2"/>
    </xf>
    <xf numFmtId="0" fontId="6" fillId="0" borderId="15" xfId="0" applyFont="1" applyBorder="1" applyAlignment="1">
      <alignment horizontal="centerContinuous" vertical="center" wrapText="1" readingOrder="2"/>
    </xf>
    <xf numFmtId="0" fontId="6" fillId="0" borderId="4" xfId="0" applyFont="1" applyBorder="1" applyAlignment="1">
      <alignment horizontal="centerContinuous" vertical="center" readingOrder="2"/>
    </xf>
    <xf numFmtId="0" fontId="6" fillId="0" borderId="12" xfId="0" applyFont="1" applyBorder="1" applyAlignment="1">
      <alignment horizontal="centerContinuous" vertical="center" readingOrder="2"/>
    </xf>
    <xf numFmtId="0" fontId="6" fillId="0" borderId="40" xfId="0" applyFont="1" applyBorder="1" applyAlignment="1">
      <alignment vertical="center" wrapText="1" readingOrder="2"/>
    </xf>
    <xf numFmtId="0" fontId="0" fillId="0" borderId="41" xfId="0" applyBorder="1" applyAlignment="1">
      <alignment vertical="center" readingOrder="2"/>
    </xf>
    <xf numFmtId="0" fontId="0" fillId="0" borderId="42" xfId="0" applyBorder="1" applyAlignment="1">
      <alignment vertical="center" readingOrder="2"/>
    </xf>
    <xf numFmtId="0" fontId="0" fillId="0" borderId="39" xfId="0" applyBorder="1" applyAlignment="1">
      <alignment vertical="center" readingOrder="2"/>
    </xf>
    <xf numFmtId="0" fontId="6" fillId="0" borderId="43" xfId="0" applyFont="1" applyBorder="1" applyAlignment="1">
      <alignment vertical="center" wrapText="1" readingOrder="2"/>
    </xf>
    <xf numFmtId="0" fontId="6" fillId="0" borderId="15" xfId="0" applyFont="1" applyBorder="1" applyAlignment="1">
      <alignment horizontal="center" vertical="center" readingOrder="2"/>
    </xf>
    <xf numFmtId="0" fontId="6" fillId="0" borderId="4" xfId="0" applyFont="1" applyBorder="1" applyAlignment="1">
      <alignment horizontal="center" vertical="center" readingOrder="2"/>
    </xf>
    <xf numFmtId="3" fontId="4" fillId="0" borderId="0" xfId="0" applyNumberFormat="1" applyFont="1" applyBorder="1" applyAlignment="1">
      <alignment horizontal="right" vertical="center" readingOrder="2"/>
    </xf>
    <xf numFmtId="3" fontId="15" fillId="0" borderId="36" xfId="0" applyNumberFormat="1" applyFont="1" applyBorder="1" applyAlignment="1">
      <alignment horizontal="right" vertical="center" readingOrder="2"/>
    </xf>
    <xf numFmtId="3" fontId="15" fillId="0" borderId="0" xfId="0" applyNumberFormat="1" applyFont="1" applyBorder="1" applyAlignment="1">
      <alignment horizontal="right" vertical="center" readingOrder="2"/>
    </xf>
    <xf numFmtId="3" fontId="4" fillId="0" borderId="0" xfId="0" applyNumberFormat="1" applyFont="1" applyBorder="1" applyAlignment="1">
      <alignment horizontal="right" vertical="center" readingOrder="1"/>
    </xf>
    <xf numFmtId="9" fontId="0" fillId="0" borderId="44" xfId="1" applyFont="1" applyBorder="1"/>
    <xf numFmtId="9" fontId="0" fillId="0" borderId="45" xfId="1" applyFont="1" applyBorder="1"/>
    <xf numFmtId="0" fontId="15" fillId="0" borderId="36" xfId="0" applyFont="1" applyBorder="1" applyAlignment="1">
      <alignment horizontal="right" vertical="center" readingOrder="1"/>
    </xf>
    <xf numFmtId="3" fontId="15" fillId="0" borderId="0" xfId="0" applyNumberFormat="1" applyFont="1" applyAlignment="1">
      <alignment horizontal="right" vertical="center" readingOrder="1"/>
    </xf>
    <xf numFmtId="3" fontId="15" fillId="0" borderId="36" xfId="0" applyNumberFormat="1" applyFont="1" applyBorder="1" applyAlignment="1">
      <alignment horizontal="right" vertical="center" readingOrder="1"/>
    </xf>
    <xf numFmtId="0" fontId="15" fillId="0" borderId="0" xfId="0" applyFont="1" applyAlignment="1">
      <alignment horizontal="right" vertical="center" readingOrder="1"/>
    </xf>
    <xf numFmtId="0" fontId="15" fillId="0" borderId="0" xfId="0" applyFont="1" applyBorder="1" applyAlignment="1">
      <alignment horizontal="right" vertical="center" readingOrder="1"/>
    </xf>
    <xf numFmtId="0" fontId="2" fillId="0" borderId="4" xfId="0" applyFont="1" applyBorder="1" applyAlignment="1">
      <alignment horizontal="left" vertical="center" readingOrder="1"/>
    </xf>
    <xf numFmtId="0" fontId="7" fillId="0" borderId="12" xfId="0" applyFont="1" applyBorder="1" applyAlignment="1">
      <alignment horizontal="centerContinuous" vertical="justify" readingOrder="2"/>
    </xf>
    <xf numFmtId="0" fontId="6" fillId="0" borderId="46" xfId="0" applyFont="1" applyBorder="1" applyAlignment="1">
      <alignment horizontal="right" vertical="center" wrapText="1" readingOrder="2"/>
    </xf>
    <xf numFmtId="0" fontId="0" fillId="0" borderId="47" xfId="0" applyBorder="1" applyAlignment="1">
      <alignment vertical="center" wrapText="1" readingOrder="2"/>
    </xf>
    <xf numFmtId="0" fontId="0" fillId="0" borderId="48" xfId="0" applyBorder="1" applyAlignment="1">
      <alignment vertical="center" wrapText="1" readingOrder="2"/>
    </xf>
    <xf numFmtId="0" fontId="0" fillId="0" borderId="49" xfId="0" applyBorder="1" applyAlignment="1">
      <alignment vertical="center" wrapText="1" readingOrder="2"/>
    </xf>
    <xf numFmtId="9" fontId="0" fillId="0" borderId="50" xfId="1" applyFont="1" applyBorder="1"/>
    <xf numFmtId="9" fontId="0" fillId="0" borderId="51" xfId="1" applyFont="1" applyBorder="1"/>
    <xf numFmtId="9" fontId="0" fillId="0" borderId="46" xfId="1" applyFont="1" applyBorder="1"/>
    <xf numFmtId="9" fontId="0" fillId="0" borderId="49" xfId="1" applyFont="1" applyBorder="1"/>
    <xf numFmtId="9" fontId="0" fillId="0" borderId="52" xfId="1" applyFont="1" applyBorder="1"/>
    <xf numFmtId="3" fontId="15" fillId="0" borderId="0" xfId="0" applyNumberFormat="1" applyFont="1" applyAlignment="1">
      <alignment horizontal="right" vertical="center" readingOrder="2"/>
    </xf>
    <xf numFmtId="0" fontId="15" fillId="0" borderId="37" xfId="0" applyFont="1" applyBorder="1" applyAlignment="1">
      <alignment horizontal="right" vertical="center" readingOrder="1"/>
    </xf>
    <xf numFmtId="0" fontId="15" fillId="0" borderId="35" xfId="0" applyFont="1" applyBorder="1" applyAlignment="1">
      <alignment horizontal="right" vertical="center" readingOrder="1"/>
    </xf>
    <xf numFmtId="3" fontId="4" fillId="0" borderId="35" xfId="0" applyNumberFormat="1" applyFont="1" applyBorder="1" applyAlignment="1">
      <alignment horizontal="right" vertical="center" readingOrder="1"/>
    </xf>
    <xf numFmtId="9" fontId="0" fillId="0" borderId="39" xfId="1" applyFont="1" applyBorder="1"/>
    <xf numFmtId="9" fontId="0" fillId="0" borderId="53" xfId="1" applyFont="1" applyBorder="1"/>
    <xf numFmtId="0" fontId="5" fillId="0" borderId="6" xfId="0" applyFont="1" applyBorder="1" applyAlignment="1">
      <alignment horizontal="right" vertical="center" readingOrder="1"/>
    </xf>
    <xf numFmtId="0" fontId="0" fillId="0" borderId="54" xfId="0" applyBorder="1"/>
    <xf numFmtId="0" fontId="6" fillId="0" borderId="55" xfId="0" applyFont="1" applyBorder="1" applyAlignment="1">
      <alignment horizontal="center" vertical="center" readingOrder="2"/>
    </xf>
    <xf numFmtId="9" fontId="0" fillId="0" borderId="56" xfId="1" applyFont="1" applyBorder="1"/>
    <xf numFmtId="9" fontId="0" fillId="0" borderId="57" xfId="1" applyFont="1" applyBorder="1"/>
    <xf numFmtId="9" fontId="0" fillId="0" borderId="31" xfId="1" applyFont="1" applyBorder="1"/>
    <xf numFmtId="9" fontId="0" fillId="0" borderId="30" xfId="1" applyFont="1" applyBorder="1"/>
    <xf numFmtId="9" fontId="0" fillId="0" borderId="58" xfId="1" applyFont="1" applyBorder="1"/>
  </cellXfs>
  <cellStyles count="5">
    <cellStyle name="Comma" xfId="4" builtinId="3"/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63"/>
  <sheetViews>
    <sheetView rightToLeft="1" tabSelected="1" topLeftCell="E1" workbookViewId="0">
      <selection activeCell="H24" sqref="H24"/>
    </sheetView>
  </sheetViews>
  <sheetFormatPr defaultRowHeight="13.8" x14ac:dyDescent="0.25"/>
  <cols>
    <col min="2" max="2" width="13.796875" bestFit="1" customWidth="1"/>
    <col min="3" max="3" width="9.296875" hidden="1" customWidth="1"/>
    <col min="4" max="4" width="9.59765625" customWidth="1"/>
    <col min="5" max="5" width="6.8984375" customWidth="1"/>
    <col min="6" max="6" width="8.19921875" customWidth="1"/>
    <col min="7" max="7" width="8.796875" hidden="1" customWidth="1"/>
    <col min="8" max="8" width="9.59765625" customWidth="1"/>
    <col min="9" max="9" width="6.3984375" customWidth="1"/>
    <col min="10" max="10" width="7.3984375" customWidth="1"/>
    <col min="11" max="11" width="8.796875" hidden="1" customWidth="1"/>
    <col min="12" max="12" width="9.8984375" customWidth="1"/>
    <col min="13" max="13" width="8.8984375" customWidth="1"/>
    <col min="14" max="14" width="9.8984375" customWidth="1"/>
    <col min="15" max="15" width="7.3984375" hidden="1" customWidth="1"/>
    <col min="16" max="18" width="7.3984375" customWidth="1"/>
    <col min="19" max="19" width="7.3984375" hidden="1" customWidth="1"/>
    <col min="20" max="22" width="7.3984375" customWidth="1"/>
    <col min="23" max="23" width="7.3984375" hidden="1" customWidth="1"/>
    <col min="24" max="26" width="7.3984375" customWidth="1"/>
    <col min="27" max="27" width="10.09765625" customWidth="1"/>
    <col min="28" max="28" width="7.59765625" customWidth="1"/>
    <col min="29" max="29" width="7.296875" customWidth="1"/>
  </cols>
  <sheetData>
    <row r="2" spans="2:32" ht="24.6" x14ac:dyDescent="0.4">
      <c r="B2" s="98" t="s">
        <v>22</v>
      </c>
      <c r="D2" s="29"/>
    </row>
    <row r="3" spans="2:32" ht="18" thickBot="1" x14ac:dyDescent="0.35">
      <c r="AA3" s="1"/>
      <c r="AD3" s="1"/>
      <c r="AE3" s="1"/>
    </row>
    <row r="4" spans="2:32" ht="18.600000000000001" thickTop="1" thickBot="1" x14ac:dyDescent="0.35">
      <c r="B4" s="9"/>
      <c r="C4" s="9"/>
      <c r="D4" s="11"/>
      <c r="E4" s="13">
        <v>2013</v>
      </c>
      <c r="F4" s="12"/>
      <c r="G4" s="105">
        <v>2014</v>
      </c>
      <c r="H4" s="105"/>
      <c r="I4" s="105"/>
      <c r="J4" s="105"/>
      <c r="K4" s="105">
        <v>2015</v>
      </c>
      <c r="L4" s="105"/>
      <c r="M4" s="105"/>
      <c r="N4" s="105"/>
      <c r="O4" s="105">
        <v>2016</v>
      </c>
      <c r="P4" s="105"/>
      <c r="Q4" s="105"/>
      <c r="R4" s="106"/>
      <c r="S4" s="13"/>
      <c r="T4" s="80"/>
      <c r="U4" s="13">
        <v>2017</v>
      </c>
      <c r="V4" s="13"/>
      <c r="W4" s="80"/>
      <c r="X4" s="80"/>
      <c r="Y4" s="13">
        <v>2018</v>
      </c>
      <c r="Z4" s="13"/>
      <c r="AA4" s="20" t="s">
        <v>24</v>
      </c>
      <c r="AB4" s="9"/>
      <c r="AC4" s="11"/>
      <c r="AD4" s="20" t="s">
        <v>25</v>
      </c>
      <c r="AE4" s="10"/>
      <c r="AF4" s="9"/>
    </row>
    <row r="5" spans="2:32" ht="42.6" thickTop="1" thickBot="1" x14ac:dyDescent="0.3">
      <c r="B5" s="2"/>
      <c r="C5" s="14" t="s">
        <v>0</v>
      </c>
      <c r="D5" s="17" t="s">
        <v>11</v>
      </c>
      <c r="E5" s="3" t="s">
        <v>1</v>
      </c>
      <c r="F5" s="3" t="s">
        <v>2</v>
      </c>
      <c r="G5" s="14" t="s">
        <v>0</v>
      </c>
      <c r="H5" s="17" t="s">
        <v>11</v>
      </c>
      <c r="I5" s="3" t="s">
        <v>1</v>
      </c>
      <c r="J5" s="3" t="s">
        <v>2</v>
      </c>
      <c r="K5" s="14" t="s">
        <v>0</v>
      </c>
      <c r="L5" s="17" t="s">
        <v>11</v>
      </c>
      <c r="M5" s="3" t="s">
        <v>1</v>
      </c>
      <c r="N5" s="3" t="s">
        <v>2</v>
      </c>
      <c r="O5" s="14" t="s">
        <v>0</v>
      </c>
      <c r="P5" s="17" t="s">
        <v>11</v>
      </c>
      <c r="Q5" s="3" t="s">
        <v>1</v>
      </c>
      <c r="R5" s="14" t="s">
        <v>2</v>
      </c>
      <c r="S5" s="14" t="s">
        <v>0</v>
      </c>
      <c r="T5" s="17" t="s">
        <v>11</v>
      </c>
      <c r="U5" s="3" t="s">
        <v>1</v>
      </c>
      <c r="V5" s="14" t="s">
        <v>2</v>
      </c>
      <c r="W5" s="107" t="s">
        <v>0</v>
      </c>
      <c r="X5" s="17" t="s">
        <v>11</v>
      </c>
      <c r="Y5" s="3" t="s">
        <v>1</v>
      </c>
      <c r="Z5" s="14" t="s">
        <v>2</v>
      </c>
      <c r="AA5" s="21" t="s">
        <v>0</v>
      </c>
      <c r="AB5" s="3" t="s">
        <v>1</v>
      </c>
      <c r="AC5" s="14" t="s">
        <v>2</v>
      </c>
      <c r="AD5" s="21" t="s">
        <v>0</v>
      </c>
      <c r="AE5" s="3" t="s">
        <v>1</v>
      </c>
      <c r="AF5" s="3" t="s">
        <v>2</v>
      </c>
    </row>
    <row r="6" spans="2:32" ht="19.2" customHeight="1" x14ac:dyDescent="0.25">
      <c r="B6" s="108"/>
      <c r="C6" s="109"/>
      <c r="D6" s="110" t="s">
        <v>13</v>
      </c>
      <c r="E6" s="111"/>
      <c r="F6" s="111"/>
      <c r="G6" s="112"/>
      <c r="H6" s="110"/>
      <c r="I6" s="111"/>
      <c r="J6" s="111"/>
      <c r="K6" s="112"/>
      <c r="L6" s="110" t="s">
        <v>13</v>
      </c>
      <c r="M6" s="111"/>
      <c r="N6" s="111"/>
      <c r="O6" s="112"/>
      <c r="P6" s="113" t="s">
        <v>21</v>
      </c>
      <c r="Q6" s="114"/>
      <c r="R6" s="115"/>
      <c r="S6" s="112"/>
      <c r="T6" s="113" t="s">
        <v>21</v>
      </c>
      <c r="U6" s="114"/>
      <c r="V6" s="114"/>
      <c r="W6" s="116"/>
      <c r="X6" s="117" t="s">
        <v>21</v>
      </c>
      <c r="Y6" s="114"/>
      <c r="Z6" s="115"/>
      <c r="AA6" s="118"/>
      <c r="AB6" s="119"/>
      <c r="AC6" s="109"/>
      <c r="AD6" s="118"/>
      <c r="AE6" s="119"/>
      <c r="AF6" s="119"/>
    </row>
    <row r="7" spans="2:32" x14ac:dyDescent="0.25">
      <c r="B7" s="4" t="s">
        <v>2</v>
      </c>
      <c r="C7" s="15">
        <v>5468</v>
      </c>
      <c r="D7" s="18">
        <f>((C7-C11)/1.176)+C11</f>
        <v>4945.3877551020414</v>
      </c>
      <c r="E7" s="5">
        <v>3980</v>
      </c>
      <c r="F7" s="5">
        <f>D7+E7</f>
        <v>8925.3877551020414</v>
      </c>
      <c r="G7" s="15">
        <v>5628</v>
      </c>
      <c r="H7" s="18">
        <f>((G7-G11)/1.18)+G11</f>
        <v>5075.3389830508477</v>
      </c>
      <c r="I7" s="5">
        <v>3839</v>
      </c>
      <c r="J7" s="5">
        <f>H7+I7</f>
        <v>8914.3389830508477</v>
      </c>
      <c r="K7" s="15">
        <v>6151</v>
      </c>
      <c r="L7" s="18">
        <f>((K7-K11)/1.178)+K11</f>
        <v>5547.4923599320882</v>
      </c>
      <c r="M7" s="5">
        <v>3796</v>
      </c>
      <c r="N7" s="5">
        <f>L7+M7</f>
        <v>9343.4923599320882</v>
      </c>
      <c r="O7" s="68">
        <v>6303</v>
      </c>
      <c r="P7" s="18">
        <f>((O7-O11)/1.17)+O11</f>
        <v>5703.6410256410254</v>
      </c>
      <c r="Q7" s="66">
        <v>3845</v>
      </c>
      <c r="R7" s="15">
        <f>P7+Q7</f>
        <v>9548.6410256410254</v>
      </c>
      <c r="S7" s="68">
        <v>6603</v>
      </c>
      <c r="T7" s="18">
        <f>((S7-S11)/1.17)+S11</f>
        <v>5971.5299145299141</v>
      </c>
      <c r="U7" s="120">
        <v>4508</v>
      </c>
      <c r="V7" s="15">
        <f>T7+U7</f>
        <v>10479.529914529914</v>
      </c>
      <c r="W7" s="121">
        <v>6910</v>
      </c>
      <c r="X7" s="18">
        <f>((W7-W11)/1.17)+W11</f>
        <v>6251.9401709401718</v>
      </c>
      <c r="Y7" s="122">
        <v>5160</v>
      </c>
      <c r="Z7" s="123">
        <f>X7+Y7</f>
        <v>11411.940170940172</v>
      </c>
      <c r="AA7" s="34">
        <f>X7/T7-1</f>
        <v>4.6957858442266964E-2</v>
      </c>
      <c r="AB7" s="124">
        <f t="shared" ref="AB7:AC14" si="0">Y7/U7-1</f>
        <v>0.14463176574977821</v>
      </c>
      <c r="AC7" s="125">
        <f t="shared" si="0"/>
        <v>8.897443530529614E-2</v>
      </c>
      <c r="AD7" s="34">
        <f>X7/P7-1</f>
        <v>9.6131426019666844E-2</v>
      </c>
      <c r="AE7" s="124">
        <f>Y7/Q7-1</f>
        <v>0.34200260078023415</v>
      </c>
      <c r="AF7" s="125">
        <f>Z7/R7-1</f>
        <v>0.19513762642198174</v>
      </c>
    </row>
    <row r="8" spans="2:32" x14ac:dyDescent="0.25">
      <c r="B8" s="6" t="s">
        <v>3</v>
      </c>
      <c r="C8" s="16">
        <v>566</v>
      </c>
      <c r="D8" s="19">
        <f>C8/1.176</f>
        <v>481.29251700680277</v>
      </c>
      <c r="E8" s="5">
        <v>1164</v>
      </c>
      <c r="F8" s="5">
        <f t="shared" ref="F8:F14" si="1">D8+E8</f>
        <v>1645.2925170068029</v>
      </c>
      <c r="G8" s="16">
        <v>567</v>
      </c>
      <c r="H8" s="19">
        <f>G8/1.18</f>
        <v>480.50847457627123</v>
      </c>
      <c r="I8" s="5">
        <v>1173</v>
      </c>
      <c r="J8" s="5">
        <f t="shared" ref="J8:J14" si="2">H8+I8</f>
        <v>1653.5084745762713</v>
      </c>
      <c r="K8" s="16">
        <v>602</v>
      </c>
      <c r="L8" s="19">
        <f>K8/1.178</f>
        <v>511.03565365025469</v>
      </c>
      <c r="M8" s="5">
        <v>1070</v>
      </c>
      <c r="N8" s="5">
        <f>L8+M8</f>
        <v>1581.0356536502547</v>
      </c>
      <c r="O8" s="69">
        <v>605</v>
      </c>
      <c r="P8" s="19">
        <f>O8/1.17</f>
        <v>517.09401709401709</v>
      </c>
      <c r="Q8" s="66">
        <v>1092</v>
      </c>
      <c r="R8" s="15">
        <f t="shared" ref="R8:R23" si="3">P8+Q8</f>
        <v>1609.0940170940171</v>
      </c>
      <c r="S8" s="69">
        <v>695</v>
      </c>
      <c r="T8" s="19">
        <f>S8/1.17</f>
        <v>594.01709401709411</v>
      </c>
      <c r="U8" s="66">
        <v>1350</v>
      </c>
      <c r="V8" s="15">
        <f t="shared" ref="V8:V23" si="4">T8+U8</f>
        <v>1944.0170940170942</v>
      </c>
      <c r="W8" s="126">
        <v>785</v>
      </c>
      <c r="X8" s="19">
        <f>W8/1.17</f>
        <v>670.94017094017101</v>
      </c>
      <c r="Y8" s="127">
        <v>1615</v>
      </c>
      <c r="Z8" s="123">
        <f t="shared" ref="Z8:Z14" si="5">X8+Y8</f>
        <v>2285.9401709401709</v>
      </c>
      <c r="AA8" s="34">
        <f t="shared" ref="AA8:AA14" si="6">X8/T8-1</f>
        <v>0.1294964028776977</v>
      </c>
      <c r="AB8" s="22">
        <f t="shared" si="0"/>
        <v>0.19629629629629619</v>
      </c>
      <c r="AC8" s="125">
        <f t="shared" si="0"/>
        <v>0.17588480984831811</v>
      </c>
      <c r="AD8" s="34">
        <f t="shared" ref="AD8:AF14" si="7">X8/P8-1</f>
        <v>0.29752066115702491</v>
      </c>
      <c r="AE8" s="22">
        <f t="shared" si="7"/>
        <v>0.47893772893772901</v>
      </c>
      <c r="AF8" s="125">
        <f t="shared" si="7"/>
        <v>0.42063804019886963</v>
      </c>
    </row>
    <row r="9" spans="2:32" x14ac:dyDescent="0.25">
      <c r="B9" s="8" t="s">
        <v>4</v>
      </c>
      <c r="C9" s="16">
        <v>508</v>
      </c>
      <c r="D9" s="19">
        <f t="shared" ref="D9:D14" si="8">C9/1.176</f>
        <v>431.97278911564626</v>
      </c>
      <c r="E9" s="5">
        <v>1036</v>
      </c>
      <c r="F9" s="5">
        <f t="shared" si="1"/>
        <v>1467.9727891156463</v>
      </c>
      <c r="G9" s="16">
        <v>509</v>
      </c>
      <c r="H9" s="19">
        <f t="shared" ref="H9:H14" si="9">G9/1.18</f>
        <v>431.35593220338984</v>
      </c>
      <c r="I9" s="5">
        <v>1033</v>
      </c>
      <c r="J9" s="5">
        <f t="shared" si="2"/>
        <v>1464.3559322033898</v>
      </c>
      <c r="K9" s="16">
        <v>544</v>
      </c>
      <c r="L9" s="19">
        <f t="shared" ref="L9:L14" si="10">K9/1.178</f>
        <v>461.79966044142617</v>
      </c>
      <c r="M9" s="7">
        <v>950</v>
      </c>
      <c r="N9" s="5">
        <f t="shared" ref="N9:N14" si="11">L9+M9</f>
        <v>1411.7996604414261</v>
      </c>
      <c r="O9" s="69">
        <v>548</v>
      </c>
      <c r="P9" s="19">
        <f t="shared" ref="P9:P14" si="12">O9/1.17</f>
        <v>468.37606837606842</v>
      </c>
      <c r="Q9" s="67">
        <v>976</v>
      </c>
      <c r="R9" s="15">
        <f t="shared" si="3"/>
        <v>1444.3760683760684</v>
      </c>
      <c r="S9" s="69">
        <v>639</v>
      </c>
      <c r="T9" s="19">
        <f t="shared" ref="T9:T14" si="13">S9/1.17</f>
        <v>546.15384615384619</v>
      </c>
      <c r="U9" s="66">
        <v>1178</v>
      </c>
      <c r="V9" s="15">
        <f t="shared" si="4"/>
        <v>1724.1538461538462</v>
      </c>
      <c r="W9" s="126">
        <v>727</v>
      </c>
      <c r="X9" s="19">
        <f t="shared" ref="X9:X14" si="14">W9/1.17</f>
        <v>621.36752136752136</v>
      </c>
      <c r="Y9" s="127">
        <v>1420</v>
      </c>
      <c r="Z9" s="123">
        <f t="shared" si="5"/>
        <v>2041.3675213675215</v>
      </c>
      <c r="AA9" s="34">
        <f t="shared" si="6"/>
        <v>0.13771517996870108</v>
      </c>
      <c r="AB9" s="22">
        <f t="shared" si="0"/>
        <v>0.20543293718166389</v>
      </c>
      <c r="AC9" s="125">
        <f t="shared" si="0"/>
        <v>0.18398223332639319</v>
      </c>
      <c r="AD9" s="34">
        <f t="shared" si="7"/>
        <v>0.32664233576642321</v>
      </c>
      <c r="AE9" s="22">
        <f t="shared" si="7"/>
        <v>0.45491803278688514</v>
      </c>
      <c r="AF9" s="125">
        <f t="shared" si="7"/>
        <v>0.413321340655179</v>
      </c>
    </row>
    <row r="10" spans="2:32" x14ac:dyDescent="0.25">
      <c r="B10" s="6" t="s">
        <v>5</v>
      </c>
      <c r="C10" s="16">
        <v>471</v>
      </c>
      <c r="D10" s="19">
        <f t="shared" si="8"/>
        <v>400.51020408163265</v>
      </c>
      <c r="E10" s="5">
        <v>1273</v>
      </c>
      <c r="F10" s="5">
        <f t="shared" si="1"/>
        <v>1673.5102040816328</v>
      </c>
      <c r="G10" s="16">
        <v>530</v>
      </c>
      <c r="H10" s="19">
        <f t="shared" si="9"/>
        <v>449.15254237288138</v>
      </c>
      <c r="I10" s="5">
        <v>1197</v>
      </c>
      <c r="J10" s="5">
        <f t="shared" si="2"/>
        <v>1646.1525423728813</v>
      </c>
      <c r="K10" s="16">
        <v>672</v>
      </c>
      <c r="L10" s="19">
        <f t="shared" si="10"/>
        <v>570.45840407470291</v>
      </c>
      <c r="M10" s="5">
        <v>1339</v>
      </c>
      <c r="N10" s="5">
        <f t="shared" si="11"/>
        <v>1909.4584040747029</v>
      </c>
      <c r="O10" s="69">
        <v>694</v>
      </c>
      <c r="P10" s="19">
        <f t="shared" si="12"/>
        <v>593.16239316239319</v>
      </c>
      <c r="Q10" s="66">
        <v>1351</v>
      </c>
      <c r="R10" s="15">
        <f t="shared" si="3"/>
        <v>1944.1623931623931</v>
      </c>
      <c r="S10" s="69">
        <v>710</v>
      </c>
      <c r="T10" s="19">
        <f t="shared" si="13"/>
        <v>606.83760683760693</v>
      </c>
      <c r="U10" s="66">
        <v>1475</v>
      </c>
      <c r="V10" s="15">
        <f t="shared" si="4"/>
        <v>2081.8376068376069</v>
      </c>
      <c r="W10" s="126">
        <v>749</v>
      </c>
      <c r="X10" s="19">
        <f t="shared" si="14"/>
        <v>640.17094017094018</v>
      </c>
      <c r="Y10" s="127">
        <v>1693</v>
      </c>
      <c r="Z10" s="123">
        <f t="shared" si="5"/>
        <v>2333.1709401709404</v>
      </c>
      <c r="AA10" s="34">
        <f t="shared" si="6"/>
        <v>5.4929577464788659E-2</v>
      </c>
      <c r="AB10" s="22">
        <f t="shared" si="0"/>
        <v>0.14779661016949142</v>
      </c>
      <c r="AC10" s="125">
        <f t="shared" si="0"/>
        <v>0.12072667556194205</v>
      </c>
      <c r="AD10" s="34">
        <f t="shared" si="7"/>
        <v>7.9250720461095048E-2</v>
      </c>
      <c r="AE10" s="22">
        <f t="shared" si="7"/>
        <v>0.25314581791265733</v>
      </c>
      <c r="AF10" s="125">
        <f t="shared" si="7"/>
        <v>0.20009056258710078</v>
      </c>
    </row>
    <row r="11" spans="2:32" x14ac:dyDescent="0.25">
      <c r="B11" s="6" t="s">
        <v>6</v>
      </c>
      <c r="C11" s="15">
        <v>1976</v>
      </c>
      <c r="D11" s="18">
        <f>C11</f>
        <v>1976</v>
      </c>
      <c r="E11" s="7">
        <v>346</v>
      </c>
      <c r="F11" s="5">
        <f t="shared" si="1"/>
        <v>2322</v>
      </c>
      <c r="G11" s="15">
        <v>2005</v>
      </c>
      <c r="H11" s="18">
        <f>G11</f>
        <v>2005</v>
      </c>
      <c r="I11" s="7">
        <v>290</v>
      </c>
      <c r="J11" s="5">
        <f t="shared" si="2"/>
        <v>2295</v>
      </c>
      <c r="K11" s="15">
        <v>2157</v>
      </c>
      <c r="L11" s="18">
        <f>K11</f>
        <v>2157</v>
      </c>
      <c r="M11" s="7">
        <v>229</v>
      </c>
      <c r="N11" s="5">
        <f t="shared" si="11"/>
        <v>2386</v>
      </c>
      <c r="O11" s="68">
        <v>2178</v>
      </c>
      <c r="P11" s="18">
        <f>O11</f>
        <v>2178</v>
      </c>
      <c r="Q11" s="67">
        <v>235</v>
      </c>
      <c r="R11" s="15">
        <f t="shared" si="3"/>
        <v>2413</v>
      </c>
      <c r="S11" s="68">
        <v>2257</v>
      </c>
      <c r="T11" s="18">
        <f>S11</f>
        <v>2257</v>
      </c>
      <c r="U11" s="67">
        <v>267</v>
      </c>
      <c r="V11" s="15">
        <f t="shared" si="4"/>
        <v>2524</v>
      </c>
      <c r="W11" s="128">
        <v>2381</v>
      </c>
      <c r="X11" s="18">
        <f>W11</f>
        <v>2381</v>
      </c>
      <c r="Y11" s="129">
        <v>259</v>
      </c>
      <c r="Z11" s="123">
        <f t="shared" si="5"/>
        <v>2640</v>
      </c>
      <c r="AA11" s="34">
        <f t="shared" si="6"/>
        <v>5.4940186087726994E-2</v>
      </c>
      <c r="AB11" s="22">
        <f t="shared" si="0"/>
        <v>-2.9962546816479363E-2</v>
      </c>
      <c r="AC11" s="125">
        <f t="shared" si="0"/>
        <v>4.5958795562599075E-2</v>
      </c>
      <c r="AD11" s="34">
        <f t="shared" si="7"/>
        <v>9.3204775022956765E-2</v>
      </c>
      <c r="AE11" s="22">
        <f t="shared" si="7"/>
        <v>0.10212765957446801</v>
      </c>
      <c r="AF11" s="125">
        <f t="shared" si="7"/>
        <v>9.4073767094902561E-2</v>
      </c>
    </row>
    <row r="12" spans="2:32" x14ac:dyDescent="0.25">
      <c r="B12" s="6" t="s">
        <v>7</v>
      </c>
      <c r="C12" s="16">
        <v>381</v>
      </c>
      <c r="D12" s="19">
        <f t="shared" si="8"/>
        <v>323.9795918367347</v>
      </c>
      <c r="E12" s="7">
        <v>218</v>
      </c>
      <c r="F12" s="5">
        <f t="shared" si="1"/>
        <v>541.9795918367347</v>
      </c>
      <c r="G12" s="16">
        <v>380</v>
      </c>
      <c r="H12" s="19">
        <f t="shared" si="9"/>
        <v>322.03389830508479</v>
      </c>
      <c r="I12" s="7">
        <v>219</v>
      </c>
      <c r="J12" s="5">
        <f t="shared" si="2"/>
        <v>541.03389830508479</v>
      </c>
      <c r="K12" s="16">
        <v>399</v>
      </c>
      <c r="L12" s="19">
        <f t="shared" si="10"/>
        <v>338.70967741935488</v>
      </c>
      <c r="M12" s="7">
        <v>190</v>
      </c>
      <c r="N12" s="5">
        <f t="shared" si="11"/>
        <v>528.70967741935488</v>
      </c>
      <c r="O12" s="69">
        <v>403</v>
      </c>
      <c r="P12" s="19">
        <f t="shared" si="12"/>
        <v>344.44444444444446</v>
      </c>
      <c r="Q12" s="67">
        <v>195</v>
      </c>
      <c r="R12" s="15">
        <f t="shared" si="3"/>
        <v>539.44444444444446</v>
      </c>
      <c r="S12" s="69">
        <v>408</v>
      </c>
      <c r="T12" s="19">
        <f t="shared" si="13"/>
        <v>348.71794871794873</v>
      </c>
      <c r="U12" s="67">
        <v>260</v>
      </c>
      <c r="V12" s="15">
        <f t="shared" si="4"/>
        <v>608.71794871794873</v>
      </c>
      <c r="W12" s="126">
        <v>365</v>
      </c>
      <c r="X12" s="19">
        <f t="shared" si="14"/>
        <v>311.96581196581201</v>
      </c>
      <c r="Y12" s="129">
        <v>322</v>
      </c>
      <c r="Z12" s="123">
        <f t="shared" si="5"/>
        <v>633.96581196581201</v>
      </c>
      <c r="AA12" s="34">
        <f t="shared" si="6"/>
        <v>-0.10539215686274506</v>
      </c>
      <c r="AB12" s="22">
        <f t="shared" si="0"/>
        <v>0.2384615384615385</v>
      </c>
      <c r="AC12" s="125">
        <f t="shared" si="0"/>
        <v>4.147711317045788E-2</v>
      </c>
      <c r="AD12" s="34">
        <f t="shared" si="7"/>
        <v>-9.4292803970223216E-2</v>
      </c>
      <c r="AE12" s="22">
        <f t="shared" si="7"/>
        <v>0.65128205128205119</v>
      </c>
      <c r="AF12" s="125">
        <f t="shared" si="7"/>
        <v>0.17521983680583064</v>
      </c>
    </row>
    <row r="13" spans="2:32" x14ac:dyDescent="0.25">
      <c r="B13" s="6" t="s">
        <v>8</v>
      </c>
      <c r="C13" s="16">
        <v>75</v>
      </c>
      <c r="D13" s="19">
        <f t="shared" si="8"/>
        <v>63.775510204081634</v>
      </c>
      <c r="E13" s="7">
        <v>101</v>
      </c>
      <c r="F13" s="5">
        <f t="shared" si="1"/>
        <v>164.77551020408163</v>
      </c>
      <c r="G13" s="16">
        <v>94</v>
      </c>
      <c r="H13" s="19">
        <f t="shared" si="9"/>
        <v>79.66101694915254</v>
      </c>
      <c r="I13" s="7">
        <v>105</v>
      </c>
      <c r="J13" s="5">
        <f t="shared" si="2"/>
        <v>184.66101694915255</v>
      </c>
      <c r="K13" s="16">
        <v>100</v>
      </c>
      <c r="L13" s="19">
        <f t="shared" si="10"/>
        <v>84.889643463497464</v>
      </c>
      <c r="M13" s="7">
        <v>100</v>
      </c>
      <c r="N13" s="5">
        <f t="shared" si="11"/>
        <v>184.88964346349746</v>
      </c>
      <c r="O13" s="69">
        <v>114</v>
      </c>
      <c r="P13" s="19">
        <f t="shared" si="12"/>
        <v>97.435897435897445</v>
      </c>
      <c r="Q13" s="67">
        <v>94</v>
      </c>
      <c r="R13" s="15">
        <f t="shared" si="3"/>
        <v>191.43589743589746</v>
      </c>
      <c r="S13" s="69">
        <v>138</v>
      </c>
      <c r="T13" s="19">
        <f t="shared" si="13"/>
        <v>117.94871794871796</v>
      </c>
      <c r="U13" s="67">
        <v>114</v>
      </c>
      <c r="V13" s="15">
        <f t="shared" si="4"/>
        <v>231.94871794871796</v>
      </c>
      <c r="W13" s="126">
        <v>188</v>
      </c>
      <c r="X13" s="19">
        <f t="shared" si="14"/>
        <v>160.68376068376068</v>
      </c>
      <c r="Y13" s="129">
        <v>136</v>
      </c>
      <c r="Z13" s="123">
        <f t="shared" si="5"/>
        <v>296.68376068376068</v>
      </c>
      <c r="AA13" s="34">
        <f t="shared" si="6"/>
        <v>0.36231884057970998</v>
      </c>
      <c r="AB13" s="22">
        <f t="shared" si="0"/>
        <v>0.19298245614035081</v>
      </c>
      <c r="AC13" s="125">
        <f t="shared" si="0"/>
        <v>0.27909204805070376</v>
      </c>
      <c r="AD13" s="34">
        <f t="shared" si="7"/>
        <v>0.64912280701754366</v>
      </c>
      <c r="AE13" s="22">
        <f t="shared" si="7"/>
        <v>0.44680851063829796</v>
      </c>
      <c r="AF13" s="125">
        <f t="shared" si="7"/>
        <v>0.54978123046700578</v>
      </c>
    </row>
    <row r="14" spans="2:32" x14ac:dyDescent="0.25">
      <c r="B14" s="23" t="s">
        <v>9</v>
      </c>
      <c r="C14" s="24">
        <v>871</v>
      </c>
      <c r="D14" s="25">
        <f t="shared" si="8"/>
        <v>740.64625850340144</v>
      </c>
      <c r="E14" s="26">
        <v>267</v>
      </c>
      <c r="F14" s="27">
        <f t="shared" si="1"/>
        <v>1007.6462585034014</v>
      </c>
      <c r="G14" s="24">
        <v>853</v>
      </c>
      <c r="H14" s="25">
        <f t="shared" si="9"/>
        <v>722.88135593220341</v>
      </c>
      <c r="I14" s="26">
        <v>254</v>
      </c>
      <c r="J14" s="27">
        <f t="shared" si="2"/>
        <v>976.88135593220341</v>
      </c>
      <c r="K14" s="24">
        <v>872</v>
      </c>
      <c r="L14" s="25">
        <f t="shared" si="10"/>
        <v>740.23769100169784</v>
      </c>
      <c r="M14" s="26">
        <v>196</v>
      </c>
      <c r="N14" s="27">
        <f t="shared" si="11"/>
        <v>936.23769100169784</v>
      </c>
      <c r="O14" s="73">
        <v>875</v>
      </c>
      <c r="P14" s="25">
        <f t="shared" si="12"/>
        <v>747.86324786324792</v>
      </c>
      <c r="Q14" s="72">
        <v>201</v>
      </c>
      <c r="R14" s="74">
        <f t="shared" si="3"/>
        <v>948.86324786324792</v>
      </c>
      <c r="S14" s="73">
        <v>849</v>
      </c>
      <c r="T14" s="19">
        <f t="shared" si="13"/>
        <v>725.64102564102564</v>
      </c>
      <c r="U14" s="103">
        <v>239</v>
      </c>
      <c r="V14" s="15">
        <f t="shared" si="4"/>
        <v>964.64102564102564</v>
      </c>
      <c r="W14" s="126">
        <v>811</v>
      </c>
      <c r="X14" s="19">
        <f t="shared" si="14"/>
        <v>693.16239316239319</v>
      </c>
      <c r="Y14" s="130">
        <v>239</v>
      </c>
      <c r="Z14" s="123">
        <f t="shared" si="5"/>
        <v>932.16239316239319</v>
      </c>
      <c r="AA14" s="34">
        <f t="shared" si="6"/>
        <v>-4.4758539458186086E-2</v>
      </c>
      <c r="AB14" s="22">
        <f t="shared" si="0"/>
        <v>0</v>
      </c>
      <c r="AC14" s="125">
        <f t="shared" si="0"/>
        <v>-3.3669138690270439E-2</v>
      </c>
      <c r="AD14" s="34">
        <f t="shared" si="7"/>
        <v>-7.3142857142857176E-2</v>
      </c>
      <c r="AE14" s="22">
        <f t="shared" si="7"/>
        <v>0.18905472636815923</v>
      </c>
      <c r="AF14" s="125">
        <f t="shared" si="7"/>
        <v>-1.7600907969049784E-2</v>
      </c>
    </row>
    <row r="15" spans="2:32" ht="15" customHeight="1" x14ac:dyDescent="0.25">
      <c r="B15" s="131"/>
      <c r="C15" s="132" t="s">
        <v>10</v>
      </c>
      <c r="D15" s="110" t="s">
        <v>14</v>
      </c>
      <c r="E15" s="111"/>
      <c r="F15" s="111"/>
      <c r="G15" s="112"/>
      <c r="H15" s="110"/>
      <c r="I15" s="111"/>
      <c r="J15" s="111"/>
      <c r="K15" s="112"/>
      <c r="L15" s="133" t="s">
        <v>14</v>
      </c>
      <c r="M15" s="134"/>
      <c r="N15" s="135"/>
      <c r="O15" s="112"/>
      <c r="P15" s="133" t="s">
        <v>14</v>
      </c>
      <c r="Q15" s="134"/>
      <c r="R15" s="135"/>
      <c r="S15" s="112"/>
      <c r="T15" s="133" t="s">
        <v>14</v>
      </c>
      <c r="U15" s="134"/>
      <c r="V15" s="134"/>
      <c r="W15" s="136"/>
      <c r="X15" s="133" t="s">
        <v>14</v>
      </c>
      <c r="Y15" s="134"/>
      <c r="Z15" s="134"/>
      <c r="AA15" s="137"/>
      <c r="AB15" s="138"/>
      <c r="AC15" s="139"/>
      <c r="AD15" s="140"/>
      <c r="AE15" s="138"/>
      <c r="AF15" s="141"/>
    </row>
    <row r="16" spans="2:32" x14ac:dyDescent="0.25">
      <c r="B16" s="4" t="s">
        <v>2</v>
      </c>
      <c r="C16" s="15">
        <v>1518</v>
      </c>
      <c r="D16" s="18">
        <f>((C16-C20)/1.175)+C20</f>
        <v>1373.6808510638298</v>
      </c>
      <c r="E16" s="5">
        <v>1104</v>
      </c>
      <c r="F16" s="5">
        <f>D16+E16</f>
        <v>2477.6808510638298</v>
      </c>
      <c r="G16" s="15">
        <v>1577</v>
      </c>
      <c r="H16" s="18">
        <f>((G16-G20)/1.18)+G20</f>
        <v>1422.4745762711864</v>
      </c>
      <c r="I16" s="5">
        <v>1078</v>
      </c>
      <c r="J16" s="5">
        <f>H16+I16</f>
        <v>2500.4745762711864</v>
      </c>
      <c r="K16" s="15">
        <v>1586</v>
      </c>
      <c r="L16" s="18">
        <f>((K16-K20)/1.178)+K20</f>
        <v>1430.5144312393888</v>
      </c>
      <c r="M16" s="7">
        <v>977</v>
      </c>
      <c r="N16" s="5">
        <f>L16+M16</f>
        <v>2407.5144312393886</v>
      </c>
      <c r="O16" s="68">
        <v>1643</v>
      </c>
      <c r="P16" s="18">
        <f>((O16-O20)/1.17)+O20</f>
        <v>1486.948717948718</v>
      </c>
      <c r="Q16" s="66">
        <v>1002</v>
      </c>
      <c r="R16" s="15">
        <f t="shared" si="3"/>
        <v>2488.9487179487178</v>
      </c>
      <c r="S16" s="68">
        <v>1841</v>
      </c>
      <c r="T16" s="18">
        <f>((S16-S20)/1.17)+S20</f>
        <v>1665.0427350427351</v>
      </c>
      <c r="U16" s="66">
        <v>1257</v>
      </c>
      <c r="V16" s="15">
        <f t="shared" si="4"/>
        <v>2922.0427350427353</v>
      </c>
      <c r="W16" s="121">
        <v>1917</v>
      </c>
      <c r="X16" s="18">
        <f>((W16-W20)/1.17)+W20</f>
        <v>1734.3589743589744</v>
      </c>
      <c r="Y16" s="142">
        <v>1433</v>
      </c>
      <c r="Z16" s="123">
        <f>X16+Y16</f>
        <v>3167.3589743589746</v>
      </c>
      <c r="AA16" s="34">
        <f>X16/T16-1</f>
        <v>4.1630306452440813E-2</v>
      </c>
      <c r="AB16" s="124">
        <f t="shared" ref="AB16:AC23" si="15">Y16/U16-1</f>
        <v>0.14001591089896581</v>
      </c>
      <c r="AC16" s="125">
        <f t="shared" si="15"/>
        <v>8.3953679518192104E-2</v>
      </c>
      <c r="AD16" s="34">
        <f>X16/P16-1</f>
        <v>0.16638788777568925</v>
      </c>
      <c r="AE16" s="22">
        <f>Y16/Q16-1</f>
        <v>0.43013972055888217</v>
      </c>
      <c r="AF16" s="125">
        <f>Z16/R16-1</f>
        <v>0.27256899731119111</v>
      </c>
    </row>
    <row r="17" spans="2:32" x14ac:dyDescent="0.25">
      <c r="B17" s="6" t="s">
        <v>3</v>
      </c>
      <c r="C17" s="16">
        <v>157</v>
      </c>
      <c r="D17" s="19">
        <f>C17/1.175</f>
        <v>133.61702127659575</v>
      </c>
      <c r="E17" s="7">
        <v>323</v>
      </c>
      <c r="F17" s="5">
        <f t="shared" ref="F17:F23" si="16">D17+E17</f>
        <v>456.61702127659578</v>
      </c>
      <c r="G17" s="16">
        <v>159</v>
      </c>
      <c r="H17" s="19">
        <f>G17/1.18</f>
        <v>134.74576271186442</v>
      </c>
      <c r="I17" s="7">
        <v>329</v>
      </c>
      <c r="J17" s="5">
        <f t="shared" ref="J17:J23" si="17">H17+I17</f>
        <v>463.74576271186442</v>
      </c>
      <c r="K17" s="16">
        <v>155</v>
      </c>
      <c r="L17" s="19">
        <f>K17/1.178</f>
        <v>131.57894736842107</v>
      </c>
      <c r="M17" s="7">
        <v>276</v>
      </c>
      <c r="N17" s="5">
        <f t="shared" ref="N17:N23" si="18">L17+M17</f>
        <v>407.57894736842104</v>
      </c>
      <c r="O17" s="69">
        <v>158</v>
      </c>
      <c r="P17" s="19">
        <f>O17/1.17</f>
        <v>135.04273504273505</v>
      </c>
      <c r="Q17" s="67">
        <v>284</v>
      </c>
      <c r="R17" s="15">
        <f t="shared" si="3"/>
        <v>419.04273504273505</v>
      </c>
      <c r="S17" s="69">
        <v>194</v>
      </c>
      <c r="T17" s="19">
        <f>S17/1.17</f>
        <v>165.81196581196582</v>
      </c>
      <c r="U17" s="67">
        <v>376</v>
      </c>
      <c r="V17" s="15">
        <f t="shared" si="4"/>
        <v>541.81196581196582</v>
      </c>
      <c r="W17" s="126">
        <v>218</v>
      </c>
      <c r="X17" s="19">
        <f>W17/1.17</f>
        <v>186.32478632478634</v>
      </c>
      <c r="Y17" s="129">
        <v>449</v>
      </c>
      <c r="Z17" s="123">
        <f t="shared" ref="Z17:Z23" si="19">X17+Y17</f>
        <v>635.32478632478637</v>
      </c>
      <c r="AA17" s="34">
        <f t="shared" ref="AA17:AA23" si="20">X17/T17-1</f>
        <v>0.12371134020618557</v>
      </c>
      <c r="AB17" s="22">
        <f t="shared" si="15"/>
        <v>0.19414893617021267</v>
      </c>
      <c r="AC17" s="125">
        <f t="shared" si="15"/>
        <v>0.1725927561837457</v>
      </c>
      <c r="AD17" s="34">
        <f t="shared" ref="AD17:AF23" si="21">X17/P17-1</f>
        <v>0.379746835443038</v>
      </c>
      <c r="AE17" s="22">
        <f t="shared" si="21"/>
        <v>0.58098591549295775</v>
      </c>
      <c r="AF17" s="125">
        <f t="shared" si="21"/>
        <v>0.51613363792118805</v>
      </c>
    </row>
    <row r="18" spans="2:32" x14ac:dyDescent="0.25">
      <c r="B18" s="8" t="s">
        <v>4</v>
      </c>
      <c r="C18" s="16">
        <v>141</v>
      </c>
      <c r="D18" s="19">
        <f t="shared" ref="D18:D23" si="22">C18/1.175</f>
        <v>120</v>
      </c>
      <c r="E18" s="7">
        <v>288</v>
      </c>
      <c r="F18" s="5">
        <f t="shared" si="16"/>
        <v>408</v>
      </c>
      <c r="G18" s="16">
        <v>142</v>
      </c>
      <c r="H18" s="19">
        <f t="shared" ref="H18:H23" si="23">G18/1.18</f>
        <v>120.33898305084746</v>
      </c>
      <c r="I18" s="7">
        <v>290</v>
      </c>
      <c r="J18" s="5">
        <f t="shared" si="17"/>
        <v>410.33898305084745</v>
      </c>
      <c r="K18" s="16">
        <v>140</v>
      </c>
      <c r="L18" s="19">
        <f t="shared" ref="L18:L23" si="24">K18/1.178</f>
        <v>118.84550084889644</v>
      </c>
      <c r="M18" s="7">
        <v>245</v>
      </c>
      <c r="N18" s="5">
        <f t="shared" si="18"/>
        <v>363.84550084889645</v>
      </c>
      <c r="O18" s="69">
        <v>143</v>
      </c>
      <c r="P18" s="19">
        <f t="shared" ref="P18:P23" si="25">O18/1.17</f>
        <v>122.22222222222223</v>
      </c>
      <c r="Q18" s="67">
        <v>254</v>
      </c>
      <c r="R18" s="15">
        <f t="shared" si="3"/>
        <v>376.22222222222223</v>
      </c>
      <c r="S18" s="69">
        <v>178</v>
      </c>
      <c r="T18" s="19">
        <f t="shared" ref="T18:T23" si="26">S18/1.17</f>
        <v>152.13675213675214</v>
      </c>
      <c r="U18" s="67">
        <v>329</v>
      </c>
      <c r="V18" s="15">
        <f t="shared" si="4"/>
        <v>481.13675213675214</v>
      </c>
      <c r="W18" s="126">
        <v>202</v>
      </c>
      <c r="X18" s="19">
        <f t="shared" ref="X18:X23" si="27">W18/1.17</f>
        <v>172.64957264957266</v>
      </c>
      <c r="Y18" s="129">
        <v>394</v>
      </c>
      <c r="Z18" s="123">
        <f t="shared" si="19"/>
        <v>566.64957264957263</v>
      </c>
      <c r="AA18" s="34">
        <f t="shared" si="20"/>
        <v>0.13483146067415741</v>
      </c>
      <c r="AB18" s="22">
        <f t="shared" si="15"/>
        <v>0.19756838905775087</v>
      </c>
      <c r="AC18" s="125">
        <f t="shared" si="15"/>
        <v>0.17773080134297325</v>
      </c>
      <c r="AD18" s="34">
        <f t="shared" si="21"/>
        <v>0.41258741258741272</v>
      </c>
      <c r="AE18" s="22">
        <f t="shared" si="21"/>
        <v>0.55118110236220463</v>
      </c>
      <c r="AF18" s="125">
        <f t="shared" si="21"/>
        <v>0.50615657231132705</v>
      </c>
    </row>
    <row r="19" spans="2:32" x14ac:dyDescent="0.25">
      <c r="B19" s="6" t="s">
        <v>5</v>
      </c>
      <c r="C19" s="16">
        <v>131</v>
      </c>
      <c r="D19" s="19">
        <f t="shared" si="22"/>
        <v>111.48936170212765</v>
      </c>
      <c r="E19" s="7">
        <v>353</v>
      </c>
      <c r="F19" s="5">
        <f t="shared" si="16"/>
        <v>464.48936170212767</v>
      </c>
      <c r="G19" s="16">
        <v>148</v>
      </c>
      <c r="H19" s="19">
        <f t="shared" si="23"/>
        <v>125.42372881355932</v>
      </c>
      <c r="I19" s="7">
        <v>336</v>
      </c>
      <c r="J19" s="5">
        <f t="shared" si="17"/>
        <v>461.42372881355931</v>
      </c>
      <c r="K19" s="16">
        <v>173</v>
      </c>
      <c r="L19" s="19">
        <f t="shared" si="24"/>
        <v>146.8590831918506</v>
      </c>
      <c r="M19" s="7">
        <v>345</v>
      </c>
      <c r="N19" s="5">
        <f t="shared" si="18"/>
        <v>491.85908319185057</v>
      </c>
      <c r="O19" s="69">
        <v>181</v>
      </c>
      <c r="P19" s="19">
        <f t="shared" si="25"/>
        <v>154.70085470085471</v>
      </c>
      <c r="Q19" s="67">
        <v>352</v>
      </c>
      <c r="R19" s="15">
        <f t="shared" si="3"/>
        <v>506.70085470085473</v>
      </c>
      <c r="S19" s="69">
        <v>198</v>
      </c>
      <c r="T19" s="19">
        <f t="shared" si="26"/>
        <v>169.23076923076925</v>
      </c>
      <c r="U19" s="67">
        <v>411</v>
      </c>
      <c r="V19" s="15">
        <f t="shared" si="4"/>
        <v>580.23076923076928</v>
      </c>
      <c r="W19" s="126">
        <v>208</v>
      </c>
      <c r="X19" s="19">
        <f t="shared" si="27"/>
        <v>177.7777777777778</v>
      </c>
      <c r="Y19" s="129">
        <v>470</v>
      </c>
      <c r="Z19" s="123">
        <f t="shared" si="19"/>
        <v>647.77777777777783</v>
      </c>
      <c r="AA19" s="34">
        <f t="shared" si="20"/>
        <v>5.0505050505050386E-2</v>
      </c>
      <c r="AB19" s="22">
        <f t="shared" si="15"/>
        <v>0.14355231143552305</v>
      </c>
      <c r="AC19" s="125">
        <f t="shared" si="15"/>
        <v>0.11641404097986352</v>
      </c>
      <c r="AD19" s="34">
        <f t="shared" si="21"/>
        <v>0.14917127071823222</v>
      </c>
      <c r="AE19" s="22">
        <f t="shared" si="21"/>
        <v>0.33522727272727271</v>
      </c>
      <c r="AF19" s="125">
        <f t="shared" si="21"/>
        <v>0.27842250860265838</v>
      </c>
    </row>
    <row r="20" spans="2:32" x14ac:dyDescent="0.25">
      <c r="B20" s="6" t="s">
        <v>6</v>
      </c>
      <c r="C20" s="16">
        <v>549</v>
      </c>
      <c r="D20" s="18">
        <f>C20</f>
        <v>549</v>
      </c>
      <c r="E20" s="7">
        <v>96</v>
      </c>
      <c r="F20" s="5">
        <f t="shared" si="16"/>
        <v>645</v>
      </c>
      <c r="G20" s="16">
        <v>564</v>
      </c>
      <c r="H20" s="18">
        <f>G20</f>
        <v>564</v>
      </c>
      <c r="I20" s="7">
        <v>82</v>
      </c>
      <c r="J20" s="5">
        <f t="shared" si="17"/>
        <v>646</v>
      </c>
      <c r="K20" s="16">
        <v>557</v>
      </c>
      <c r="L20" s="18">
        <f>K20</f>
        <v>557</v>
      </c>
      <c r="M20" s="7">
        <v>59</v>
      </c>
      <c r="N20" s="5">
        <f t="shared" si="18"/>
        <v>616</v>
      </c>
      <c r="O20" s="69">
        <v>569</v>
      </c>
      <c r="P20" s="18">
        <f>O20</f>
        <v>569</v>
      </c>
      <c r="Q20" s="67">
        <v>61</v>
      </c>
      <c r="R20" s="15">
        <f t="shared" si="3"/>
        <v>630</v>
      </c>
      <c r="S20" s="69">
        <v>630</v>
      </c>
      <c r="T20" s="18">
        <f>S20</f>
        <v>630</v>
      </c>
      <c r="U20" s="67">
        <v>74</v>
      </c>
      <c r="V20" s="15">
        <f t="shared" si="4"/>
        <v>704</v>
      </c>
      <c r="W20" s="126">
        <v>660</v>
      </c>
      <c r="X20" s="18">
        <f>W20</f>
        <v>660</v>
      </c>
      <c r="Y20" s="129">
        <v>72</v>
      </c>
      <c r="Z20" s="123">
        <f t="shared" si="19"/>
        <v>732</v>
      </c>
      <c r="AA20" s="34">
        <f t="shared" si="20"/>
        <v>4.7619047619047672E-2</v>
      </c>
      <c r="AB20" s="22">
        <f t="shared" si="15"/>
        <v>-2.7027027027026973E-2</v>
      </c>
      <c r="AC20" s="125">
        <f t="shared" si="15"/>
        <v>3.9772727272727293E-2</v>
      </c>
      <c r="AD20" s="34">
        <f t="shared" si="21"/>
        <v>0.15992970123022854</v>
      </c>
      <c r="AE20" s="22">
        <f t="shared" si="21"/>
        <v>0.18032786885245899</v>
      </c>
      <c r="AF20" s="125">
        <f t="shared" si="21"/>
        <v>0.161904761904762</v>
      </c>
    </row>
    <row r="21" spans="2:32" x14ac:dyDescent="0.25">
      <c r="B21" s="6" t="s">
        <v>7</v>
      </c>
      <c r="C21" s="16">
        <v>106</v>
      </c>
      <c r="D21" s="19">
        <f t="shared" si="22"/>
        <v>90.212765957446805</v>
      </c>
      <c r="E21" s="7">
        <v>60</v>
      </c>
      <c r="F21" s="5">
        <f t="shared" si="16"/>
        <v>150.21276595744681</v>
      </c>
      <c r="G21" s="16">
        <v>107</v>
      </c>
      <c r="H21" s="19">
        <f t="shared" si="23"/>
        <v>90.677966101694921</v>
      </c>
      <c r="I21" s="7">
        <v>61</v>
      </c>
      <c r="J21" s="5">
        <f t="shared" si="17"/>
        <v>151.67796610169492</v>
      </c>
      <c r="K21" s="16">
        <v>103</v>
      </c>
      <c r="L21" s="19">
        <f t="shared" si="24"/>
        <v>87.436332767402376</v>
      </c>
      <c r="M21" s="7">
        <v>49</v>
      </c>
      <c r="N21" s="5">
        <f t="shared" si="18"/>
        <v>136.43633276740238</v>
      </c>
      <c r="O21" s="69">
        <v>105</v>
      </c>
      <c r="P21" s="19">
        <f t="shared" si="25"/>
        <v>89.743589743589752</v>
      </c>
      <c r="Q21" s="67">
        <v>51</v>
      </c>
      <c r="R21" s="15">
        <f t="shared" si="3"/>
        <v>140.74358974358975</v>
      </c>
      <c r="S21" s="69">
        <v>114</v>
      </c>
      <c r="T21" s="19">
        <f t="shared" si="26"/>
        <v>97.435897435897445</v>
      </c>
      <c r="U21" s="67">
        <v>73</v>
      </c>
      <c r="V21" s="15">
        <f t="shared" si="4"/>
        <v>170.43589743589746</v>
      </c>
      <c r="W21" s="126">
        <v>101</v>
      </c>
      <c r="X21" s="19">
        <f t="shared" si="27"/>
        <v>86.324786324786331</v>
      </c>
      <c r="Y21" s="129">
        <v>90</v>
      </c>
      <c r="Z21" s="123">
        <f t="shared" si="19"/>
        <v>176.32478632478632</v>
      </c>
      <c r="AA21" s="34">
        <f t="shared" si="20"/>
        <v>-0.11403508771929827</v>
      </c>
      <c r="AB21" s="22">
        <f t="shared" si="15"/>
        <v>0.23287671232876717</v>
      </c>
      <c r="AC21" s="125">
        <f t="shared" si="15"/>
        <v>3.4551928188154779E-2</v>
      </c>
      <c r="AD21" s="34">
        <f t="shared" si="21"/>
        <v>-3.8095238095238071E-2</v>
      </c>
      <c r="AE21" s="22">
        <f t="shared" si="21"/>
        <v>0.76470588235294112</v>
      </c>
      <c r="AF21" s="125">
        <f t="shared" si="21"/>
        <v>0.25280864759822652</v>
      </c>
    </row>
    <row r="22" spans="2:32" x14ac:dyDescent="0.25">
      <c r="B22" s="6" t="s">
        <v>8</v>
      </c>
      <c r="C22" s="16">
        <v>21</v>
      </c>
      <c r="D22" s="19">
        <f t="shared" si="22"/>
        <v>17.872340425531913</v>
      </c>
      <c r="E22" s="7">
        <v>28</v>
      </c>
      <c r="F22" s="5">
        <f t="shared" si="16"/>
        <v>45.872340425531917</v>
      </c>
      <c r="G22" s="16">
        <v>26</v>
      </c>
      <c r="H22" s="19">
        <f t="shared" si="23"/>
        <v>22.033898305084747</v>
      </c>
      <c r="I22" s="7">
        <v>29</v>
      </c>
      <c r="J22" s="5">
        <f t="shared" si="17"/>
        <v>51.033898305084747</v>
      </c>
      <c r="K22" s="16">
        <v>26</v>
      </c>
      <c r="L22" s="19">
        <f t="shared" si="24"/>
        <v>22.071307300509339</v>
      </c>
      <c r="M22" s="7">
        <v>26</v>
      </c>
      <c r="N22" s="5">
        <f t="shared" si="18"/>
        <v>48.071307300509339</v>
      </c>
      <c r="O22" s="69">
        <v>30</v>
      </c>
      <c r="P22" s="19">
        <f t="shared" si="25"/>
        <v>25.641025641025642</v>
      </c>
      <c r="Q22" s="67">
        <v>25</v>
      </c>
      <c r="R22" s="15">
        <f t="shared" si="3"/>
        <v>50.641025641025642</v>
      </c>
      <c r="S22" s="69">
        <v>39</v>
      </c>
      <c r="T22" s="19">
        <f t="shared" si="26"/>
        <v>33.333333333333336</v>
      </c>
      <c r="U22" s="67">
        <v>32</v>
      </c>
      <c r="V22" s="15">
        <f t="shared" si="4"/>
        <v>65.333333333333343</v>
      </c>
      <c r="W22" s="126">
        <v>52</v>
      </c>
      <c r="X22" s="19">
        <f t="shared" si="27"/>
        <v>44.44444444444445</v>
      </c>
      <c r="Y22" s="129">
        <v>38</v>
      </c>
      <c r="Z22" s="123">
        <f t="shared" si="19"/>
        <v>82.444444444444457</v>
      </c>
      <c r="AA22" s="34">
        <f t="shared" si="20"/>
        <v>0.33333333333333348</v>
      </c>
      <c r="AB22" s="22">
        <f t="shared" si="15"/>
        <v>0.1875</v>
      </c>
      <c r="AC22" s="125">
        <f t="shared" si="15"/>
        <v>0.26190476190476186</v>
      </c>
      <c r="AD22" s="34">
        <f t="shared" si="21"/>
        <v>0.73333333333333339</v>
      </c>
      <c r="AE22" s="22">
        <f t="shared" si="21"/>
        <v>0.52</v>
      </c>
      <c r="AF22" s="125">
        <f t="shared" si="21"/>
        <v>0.6280168776371311</v>
      </c>
    </row>
    <row r="23" spans="2:32" x14ac:dyDescent="0.25">
      <c r="B23" s="23" t="s">
        <v>9</v>
      </c>
      <c r="C23" s="24">
        <v>242</v>
      </c>
      <c r="D23" s="25">
        <f t="shared" si="22"/>
        <v>205.95744680851064</v>
      </c>
      <c r="E23" s="26">
        <v>74</v>
      </c>
      <c r="F23" s="27">
        <f t="shared" si="16"/>
        <v>279.95744680851067</v>
      </c>
      <c r="G23" s="24">
        <v>238</v>
      </c>
      <c r="H23" s="25">
        <f t="shared" si="23"/>
        <v>201.69491525423729</v>
      </c>
      <c r="I23" s="26">
        <v>71</v>
      </c>
      <c r="J23" s="27">
        <f t="shared" si="17"/>
        <v>272.69491525423729</v>
      </c>
      <c r="K23" s="24">
        <v>225</v>
      </c>
      <c r="L23" s="25">
        <f t="shared" si="24"/>
        <v>191.00169779286929</v>
      </c>
      <c r="M23" s="26">
        <v>51</v>
      </c>
      <c r="N23" s="27">
        <f t="shared" si="18"/>
        <v>242.00169779286929</v>
      </c>
      <c r="O23" s="73">
        <v>228</v>
      </c>
      <c r="P23" s="25">
        <f t="shared" si="25"/>
        <v>194.87179487179489</v>
      </c>
      <c r="Q23" s="72">
        <v>53</v>
      </c>
      <c r="R23" s="74">
        <f t="shared" si="3"/>
        <v>247.87179487179489</v>
      </c>
      <c r="S23" s="73">
        <v>236</v>
      </c>
      <c r="T23" s="25">
        <f t="shared" si="26"/>
        <v>201.70940170940173</v>
      </c>
      <c r="U23" s="72">
        <v>67</v>
      </c>
      <c r="V23" s="74">
        <f t="shared" si="4"/>
        <v>268.70940170940173</v>
      </c>
      <c r="W23" s="143">
        <v>226</v>
      </c>
      <c r="X23" s="25">
        <f t="shared" si="27"/>
        <v>193.16239316239319</v>
      </c>
      <c r="Y23" s="144">
        <v>66</v>
      </c>
      <c r="Z23" s="145">
        <f t="shared" si="19"/>
        <v>259.16239316239319</v>
      </c>
      <c r="AA23" s="146">
        <f t="shared" si="20"/>
        <v>-4.2372881355932202E-2</v>
      </c>
      <c r="AB23" s="28">
        <f t="shared" si="15"/>
        <v>-1.4925373134328401E-2</v>
      </c>
      <c r="AC23" s="147">
        <f t="shared" si="15"/>
        <v>-3.5529119882947935E-2</v>
      </c>
      <c r="AD23" s="146">
        <f t="shared" si="21"/>
        <v>-8.7719298245613198E-3</v>
      </c>
      <c r="AE23" s="28">
        <f t="shared" si="21"/>
        <v>0.24528301886792447</v>
      </c>
      <c r="AF23" s="147">
        <f t="shared" si="21"/>
        <v>4.5550153442984742E-2</v>
      </c>
    </row>
    <row r="27" spans="2:32" ht="21" x14ac:dyDescent="0.4">
      <c r="B27" s="64" t="s">
        <v>18</v>
      </c>
      <c r="D27" s="29" t="s">
        <v>15</v>
      </c>
    </row>
    <row r="28" spans="2:32" ht="14.4" thickBot="1" x14ac:dyDescent="0.3"/>
    <row r="29" spans="2:32" ht="18.600000000000001" thickTop="1" thickBot="1" x14ac:dyDescent="0.35">
      <c r="B29" s="9"/>
      <c r="C29" s="9"/>
      <c r="D29" s="48"/>
      <c r="E29" s="41">
        <v>2013</v>
      </c>
      <c r="F29" s="49"/>
      <c r="G29" s="104">
        <v>2014</v>
      </c>
      <c r="H29" s="104"/>
      <c r="I29" s="104"/>
      <c r="J29" s="104"/>
      <c r="K29" s="104">
        <v>2015</v>
      </c>
      <c r="L29" s="104"/>
      <c r="M29" s="104"/>
      <c r="N29" s="104"/>
      <c r="O29" s="100"/>
      <c r="P29" s="75"/>
      <c r="Q29" s="13">
        <v>2016</v>
      </c>
      <c r="R29" s="77"/>
      <c r="S29" s="79"/>
      <c r="T29" s="93"/>
      <c r="U29" s="148">
        <v>2017</v>
      </c>
      <c r="V29" s="78"/>
      <c r="W29" s="79"/>
      <c r="X29" s="93"/>
      <c r="Y29" s="148">
        <v>2018</v>
      </c>
      <c r="Z29" s="78"/>
      <c r="AA29" s="20" t="s">
        <v>24</v>
      </c>
      <c r="AB29" s="9"/>
      <c r="AC29" s="11"/>
      <c r="AD29" s="20" t="s">
        <v>25</v>
      </c>
      <c r="AE29" s="10"/>
      <c r="AF29" s="9"/>
    </row>
    <row r="30" spans="2:32" ht="18.600000000000001" thickTop="1" thickBot="1" x14ac:dyDescent="0.35">
      <c r="B30" s="71"/>
      <c r="C30" s="71"/>
      <c r="D30" s="92"/>
      <c r="E30" s="97" t="s">
        <v>20</v>
      </c>
      <c r="F30" s="41"/>
      <c r="G30" s="41"/>
      <c r="H30" s="41"/>
      <c r="I30" s="97" t="s">
        <v>20</v>
      </c>
      <c r="J30" s="41"/>
      <c r="K30" s="41"/>
      <c r="L30" s="41"/>
      <c r="M30" s="97" t="s">
        <v>20</v>
      </c>
      <c r="N30" s="41"/>
      <c r="O30" s="41"/>
      <c r="P30" s="76"/>
      <c r="Q30" s="97" t="s">
        <v>20</v>
      </c>
      <c r="R30" s="76"/>
      <c r="S30" s="79"/>
      <c r="T30" s="93"/>
      <c r="U30" s="97" t="s">
        <v>20</v>
      </c>
      <c r="V30" s="79"/>
      <c r="W30" s="79"/>
      <c r="X30" s="93"/>
      <c r="Y30" s="97" t="s">
        <v>20</v>
      </c>
      <c r="Z30" s="79"/>
      <c r="AA30" s="99"/>
      <c r="AB30" s="92"/>
      <c r="AC30" s="92"/>
      <c r="AD30" s="95"/>
      <c r="AE30" s="94"/>
      <c r="AF30" s="149"/>
    </row>
    <row r="31" spans="2:32" ht="15" thickTop="1" thickBot="1" x14ac:dyDescent="0.3">
      <c r="B31" s="2"/>
      <c r="C31" s="14" t="s">
        <v>0</v>
      </c>
      <c r="D31" s="47" t="s">
        <v>12</v>
      </c>
      <c r="E31" s="50" t="s">
        <v>1</v>
      </c>
      <c r="F31" s="51" t="s">
        <v>2</v>
      </c>
      <c r="G31" s="52" t="s">
        <v>0</v>
      </c>
      <c r="H31" s="47" t="s">
        <v>12</v>
      </c>
      <c r="I31" s="50" t="s">
        <v>1</v>
      </c>
      <c r="J31" s="51" t="s">
        <v>2</v>
      </c>
      <c r="K31" s="52" t="s">
        <v>0</v>
      </c>
      <c r="L31" s="47" t="s">
        <v>12</v>
      </c>
      <c r="M31" s="50" t="s">
        <v>1</v>
      </c>
      <c r="N31" s="51" t="s">
        <v>2</v>
      </c>
      <c r="O31" s="53"/>
      <c r="P31" s="47" t="s">
        <v>12</v>
      </c>
      <c r="Q31" s="50" t="s">
        <v>1</v>
      </c>
      <c r="R31" s="51" t="s">
        <v>2</v>
      </c>
      <c r="S31" s="53"/>
      <c r="T31" s="47" t="s">
        <v>12</v>
      </c>
      <c r="U31" s="50" t="s">
        <v>1</v>
      </c>
      <c r="V31" s="51" t="s">
        <v>2</v>
      </c>
      <c r="W31" s="53"/>
      <c r="X31" s="47" t="s">
        <v>12</v>
      </c>
      <c r="Y31" s="50" t="s">
        <v>1</v>
      </c>
      <c r="Z31" s="53" t="s">
        <v>2</v>
      </c>
      <c r="AA31" s="150" t="s">
        <v>0</v>
      </c>
      <c r="AB31" s="50" t="s">
        <v>1</v>
      </c>
      <c r="AC31" s="53" t="s">
        <v>2</v>
      </c>
      <c r="AD31" s="54" t="s">
        <v>0</v>
      </c>
      <c r="AE31" s="50" t="s">
        <v>1</v>
      </c>
      <c r="AF31" s="51" t="s">
        <v>2</v>
      </c>
    </row>
    <row r="32" spans="2:32" x14ac:dyDescent="0.25">
      <c r="B32" s="4" t="s">
        <v>2</v>
      </c>
      <c r="D32">
        <v>12736</v>
      </c>
      <c r="E32" s="42">
        <v>9745.6</v>
      </c>
      <c r="F32" s="31">
        <f t="shared" ref="F32:F39" si="28">D32+E32</f>
        <v>22481.599999999999</v>
      </c>
      <c r="H32" s="33">
        <v>12962.5</v>
      </c>
      <c r="I32" s="42">
        <v>9190.4</v>
      </c>
      <c r="J32" s="31">
        <f t="shared" ref="J32:J39" si="29">H32+I32</f>
        <v>22152.9</v>
      </c>
      <c r="L32" s="82">
        <v>13462.9</v>
      </c>
      <c r="M32" s="83">
        <v>8223.2999999999993</v>
      </c>
      <c r="N32" s="65">
        <f t="shared" ref="N32:N39" si="30">L32+M32</f>
        <v>21686.199999999997</v>
      </c>
      <c r="O32" s="65"/>
      <c r="P32" s="82">
        <v>13557.5</v>
      </c>
      <c r="Q32" s="83">
        <v>8548</v>
      </c>
      <c r="R32" s="65">
        <f t="shared" ref="R32:R37" si="31">Q32+P32</f>
        <v>22105.5</v>
      </c>
      <c r="S32" s="65"/>
      <c r="T32" s="82">
        <v>13588.4</v>
      </c>
      <c r="U32" s="83">
        <v>10626.6</v>
      </c>
      <c r="V32" s="65">
        <f t="shared" ref="V32:V39" si="32">T32+U32</f>
        <v>24215</v>
      </c>
      <c r="W32" s="65"/>
      <c r="X32" s="82">
        <v>13576.8</v>
      </c>
      <c r="Y32" s="83">
        <v>11579.8</v>
      </c>
      <c r="Z32" s="65">
        <f t="shared" ref="Z32:Z39" si="33">X32+Y32</f>
        <v>25156.6</v>
      </c>
      <c r="AA32" s="34">
        <f>X32/T32-1</f>
        <v>-8.5366930617292169E-4</v>
      </c>
      <c r="AB32" s="45">
        <f t="shared" ref="AB32:AC39" si="34">Y32/U32-1</f>
        <v>8.9699433497073322E-2</v>
      </c>
      <c r="AC32" s="35">
        <f t="shared" si="34"/>
        <v>3.888498864340284E-2</v>
      </c>
      <c r="AD32" s="34">
        <f>X32/P32-1</f>
        <v>1.4235662917203573E-3</v>
      </c>
      <c r="AE32" s="45">
        <f>Y32/Q32-1</f>
        <v>0.35467945718296678</v>
      </c>
      <c r="AF32" s="125">
        <f>Z32/R32-1</f>
        <v>0.13802447354730707</v>
      </c>
    </row>
    <row r="33" spans="2:32" x14ac:dyDescent="0.25">
      <c r="B33" s="6" t="s">
        <v>3</v>
      </c>
      <c r="D33">
        <v>836.2</v>
      </c>
      <c r="E33" s="43">
        <v>3057.1</v>
      </c>
      <c r="F33" s="31">
        <f t="shared" si="28"/>
        <v>3893.3</v>
      </c>
      <c r="H33" s="33">
        <v>815.2</v>
      </c>
      <c r="I33" s="43">
        <v>2982</v>
      </c>
      <c r="J33" s="31">
        <f t="shared" si="29"/>
        <v>3797.2</v>
      </c>
      <c r="L33" s="82">
        <v>905.8</v>
      </c>
      <c r="M33" s="83">
        <v>2568.3000000000002</v>
      </c>
      <c r="N33" s="65">
        <f t="shared" si="30"/>
        <v>3474.1000000000004</v>
      </c>
      <c r="O33" s="65"/>
      <c r="P33" s="82">
        <v>880.3</v>
      </c>
      <c r="Q33" s="83">
        <v>2665.6</v>
      </c>
      <c r="R33" s="65">
        <f t="shared" si="31"/>
        <v>3545.8999999999996</v>
      </c>
      <c r="S33" s="65"/>
      <c r="T33" s="82">
        <v>982.4</v>
      </c>
      <c r="U33" s="83">
        <v>3521.7</v>
      </c>
      <c r="V33" s="65">
        <f t="shared" si="32"/>
        <v>4504.0999999999995</v>
      </c>
      <c r="W33" s="65"/>
      <c r="X33" s="82">
        <v>1007.7</v>
      </c>
      <c r="Y33" s="83">
        <v>3930</v>
      </c>
      <c r="Z33" s="65">
        <f t="shared" si="33"/>
        <v>4937.7</v>
      </c>
      <c r="AA33" s="34">
        <f t="shared" ref="AA33:AA39" si="35">X33/T33-1</f>
        <v>2.5753257328990253E-2</v>
      </c>
      <c r="AB33" s="45">
        <f t="shared" si="34"/>
        <v>0.11593832524065095</v>
      </c>
      <c r="AC33" s="35">
        <f t="shared" si="34"/>
        <v>9.6267844852467865E-2</v>
      </c>
      <c r="AD33" s="34">
        <f t="shared" ref="AD33:AF39" si="36">X33/P33-1</f>
        <v>0.14472338975349319</v>
      </c>
      <c r="AE33" s="45">
        <f t="shared" si="36"/>
        <v>0.47433973589435774</v>
      </c>
      <c r="AF33" s="125">
        <f t="shared" si="36"/>
        <v>0.3925096590428383</v>
      </c>
    </row>
    <row r="34" spans="2:32" x14ac:dyDescent="0.25">
      <c r="B34" s="8" t="s">
        <v>4</v>
      </c>
      <c r="D34">
        <v>810.4</v>
      </c>
      <c r="E34" s="42">
        <v>2613.8000000000002</v>
      </c>
      <c r="F34" s="31">
        <f t="shared" si="28"/>
        <v>3424.2000000000003</v>
      </c>
      <c r="H34" s="33">
        <v>790.2</v>
      </c>
      <c r="I34" s="42">
        <v>2472.1</v>
      </c>
      <c r="J34" s="31">
        <f t="shared" si="29"/>
        <v>3262.3</v>
      </c>
      <c r="L34" s="82">
        <v>882.5</v>
      </c>
      <c r="M34" s="83">
        <v>2127.4</v>
      </c>
      <c r="N34" s="65">
        <f t="shared" si="30"/>
        <v>3009.9</v>
      </c>
      <c r="O34" s="65"/>
      <c r="P34" s="82">
        <v>855.8</v>
      </c>
      <c r="Q34" s="83">
        <v>2184.5</v>
      </c>
      <c r="R34" s="65">
        <f t="shared" si="31"/>
        <v>3040.3</v>
      </c>
      <c r="S34" s="65"/>
      <c r="T34" s="82">
        <v>943.7</v>
      </c>
      <c r="U34" s="83">
        <v>2892.8</v>
      </c>
      <c r="V34" s="65">
        <f t="shared" si="32"/>
        <v>3836.5</v>
      </c>
      <c r="W34" s="65"/>
      <c r="X34" s="82">
        <v>972.9</v>
      </c>
      <c r="Y34" s="83">
        <v>3261.4</v>
      </c>
      <c r="Z34" s="65">
        <f t="shared" si="33"/>
        <v>4234.3</v>
      </c>
      <c r="AA34" s="34">
        <f t="shared" si="35"/>
        <v>3.094203666419415E-2</v>
      </c>
      <c r="AB34" s="45">
        <f t="shared" si="34"/>
        <v>0.12741980088495564</v>
      </c>
      <c r="AC34" s="35">
        <f t="shared" si="34"/>
        <v>0.10368825752639133</v>
      </c>
      <c r="AD34" s="34">
        <f t="shared" si="36"/>
        <v>0.13683103528861884</v>
      </c>
      <c r="AE34" s="45">
        <f t="shared" si="36"/>
        <v>0.49297322041657132</v>
      </c>
      <c r="AF34" s="125">
        <f t="shared" si="36"/>
        <v>0.39272440219715166</v>
      </c>
    </row>
    <row r="35" spans="2:32" x14ac:dyDescent="0.25">
      <c r="B35" s="6" t="s">
        <v>5</v>
      </c>
      <c r="D35">
        <v>573</v>
      </c>
      <c r="E35" s="42">
        <v>2341.1</v>
      </c>
      <c r="F35" s="31">
        <f t="shared" si="28"/>
        <v>2914.1</v>
      </c>
      <c r="H35" s="33">
        <v>644</v>
      </c>
      <c r="I35" s="42">
        <v>2164.6999999999998</v>
      </c>
      <c r="J35" s="31">
        <f t="shared" si="29"/>
        <v>2808.7</v>
      </c>
      <c r="L35" s="82">
        <v>703.9</v>
      </c>
      <c r="M35" s="83">
        <v>2186.5</v>
      </c>
      <c r="N35" s="65">
        <f t="shared" si="30"/>
        <v>2890.4</v>
      </c>
      <c r="O35" s="65"/>
      <c r="P35" s="82">
        <v>817.3</v>
      </c>
      <c r="Q35" s="83">
        <v>2248.6999999999998</v>
      </c>
      <c r="R35" s="65">
        <f t="shared" si="31"/>
        <v>3066</v>
      </c>
      <c r="S35" s="65"/>
      <c r="T35" s="82">
        <v>826.4</v>
      </c>
      <c r="U35" s="83">
        <v>2573.6</v>
      </c>
      <c r="V35" s="65">
        <f t="shared" si="32"/>
        <v>3400</v>
      </c>
      <c r="W35" s="65"/>
      <c r="X35" s="82">
        <v>868.1</v>
      </c>
      <c r="Y35" s="83">
        <v>2777.1</v>
      </c>
      <c r="Z35" s="65">
        <f t="shared" si="33"/>
        <v>3645.2</v>
      </c>
      <c r="AA35" s="34">
        <f t="shared" si="35"/>
        <v>5.0459825750241993E-2</v>
      </c>
      <c r="AB35" s="45">
        <f t="shared" si="34"/>
        <v>7.9072116879080001E-2</v>
      </c>
      <c r="AC35" s="35">
        <f t="shared" si="34"/>
        <v>7.2117647058823398E-2</v>
      </c>
      <c r="AD35" s="34">
        <f t="shared" si="36"/>
        <v>6.2155879114156543E-2</v>
      </c>
      <c r="AE35" s="45">
        <f t="shared" si="36"/>
        <v>0.23498021078845555</v>
      </c>
      <c r="AF35" s="125">
        <f t="shared" si="36"/>
        <v>0.18891063274624909</v>
      </c>
    </row>
    <row r="36" spans="2:32" x14ac:dyDescent="0.25">
      <c r="B36" s="6" t="s">
        <v>6</v>
      </c>
      <c r="D36">
        <v>6098.1</v>
      </c>
      <c r="E36" s="42">
        <v>958.3</v>
      </c>
      <c r="F36" s="32">
        <f t="shared" si="28"/>
        <v>7056.4000000000005</v>
      </c>
      <c r="H36" s="33">
        <v>6157.5</v>
      </c>
      <c r="I36" s="42">
        <v>807.5</v>
      </c>
      <c r="J36" s="32">
        <f t="shared" si="29"/>
        <v>6965</v>
      </c>
      <c r="L36" s="82">
        <v>6310.9</v>
      </c>
      <c r="M36" s="83">
        <v>575.9</v>
      </c>
      <c r="N36" s="84">
        <f t="shared" si="30"/>
        <v>6886.7999999999993</v>
      </c>
      <c r="O36" s="84"/>
      <c r="P36" s="82">
        <v>6206.8</v>
      </c>
      <c r="Q36" s="83">
        <v>657.8</v>
      </c>
      <c r="R36" s="84">
        <f t="shared" si="31"/>
        <v>6864.6</v>
      </c>
      <c r="S36" s="84"/>
      <c r="T36" s="85">
        <v>6181.5</v>
      </c>
      <c r="U36" s="86">
        <v>766.1</v>
      </c>
      <c r="V36" s="84">
        <f t="shared" si="32"/>
        <v>6947.6</v>
      </c>
      <c r="W36" s="84"/>
      <c r="X36" s="85">
        <v>6203</v>
      </c>
      <c r="Y36" s="86">
        <v>760.7</v>
      </c>
      <c r="Z36" s="84">
        <f t="shared" si="33"/>
        <v>6963.7</v>
      </c>
      <c r="AA36" s="34">
        <f t="shared" si="35"/>
        <v>3.4781201973630438E-3</v>
      </c>
      <c r="AB36" s="45">
        <f t="shared" si="34"/>
        <v>-7.048688160814498E-3</v>
      </c>
      <c r="AC36" s="35">
        <f t="shared" si="34"/>
        <v>2.3173469975241723E-3</v>
      </c>
      <c r="AD36" s="34">
        <f t="shared" si="36"/>
        <v>-6.1223174582714091E-4</v>
      </c>
      <c r="AE36" s="45">
        <f t="shared" si="36"/>
        <v>0.15643052599574347</v>
      </c>
      <c r="AF36" s="125">
        <f t="shared" si="36"/>
        <v>1.443638376598777E-2</v>
      </c>
    </row>
    <row r="37" spans="2:32" x14ac:dyDescent="0.25">
      <c r="B37" s="6" t="s">
        <v>7</v>
      </c>
      <c r="D37">
        <v>969.2</v>
      </c>
      <c r="E37" s="42">
        <v>818.6</v>
      </c>
      <c r="F37" s="32">
        <f t="shared" si="28"/>
        <v>1787.8000000000002</v>
      </c>
      <c r="H37" s="33">
        <v>941.1</v>
      </c>
      <c r="I37" s="42">
        <v>786.3</v>
      </c>
      <c r="J37" s="32">
        <f t="shared" si="29"/>
        <v>1727.4</v>
      </c>
      <c r="L37" s="82">
        <v>952</v>
      </c>
      <c r="M37" s="83">
        <v>645.4</v>
      </c>
      <c r="N37" s="84">
        <f t="shared" si="30"/>
        <v>1597.4</v>
      </c>
      <c r="O37" s="84"/>
      <c r="P37" s="82">
        <v>950.9</v>
      </c>
      <c r="Q37" s="83">
        <v>661.6</v>
      </c>
      <c r="R37" s="84">
        <f t="shared" si="31"/>
        <v>1612.5</v>
      </c>
      <c r="S37" s="84"/>
      <c r="T37" s="85">
        <v>927.7</v>
      </c>
      <c r="U37" s="86">
        <v>907.7</v>
      </c>
      <c r="V37" s="84">
        <f t="shared" si="32"/>
        <v>1835.4</v>
      </c>
      <c r="W37" s="84"/>
      <c r="X37" s="85">
        <v>809.1</v>
      </c>
      <c r="Y37" s="86">
        <v>1002.2</v>
      </c>
      <c r="Z37" s="84">
        <f t="shared" si="33"/>
        <v>1811.3000000000002</v>
      </c>
      <c r="AA37" s="34">
        <f t="shared" si="35"/>
        <v>-0.12784305271100571</v>
      </c>
      <c r="AB37" s="45">
        <f t="shared" si="34"/>
        <v>0.10410928720943047</v>
      </c>
      <c r="AC37" s="35">
        <f t="shared" si="34"/>
        <v>-1.3130652718753355E-2</v>
      </c>
      <c r="AD37" s="34">
        <f t="shared" si="36"/>
        <v>-0.14912188453044484</v>
      </c>
      <c r="AE37" s="45">
        <f t="shared" si="36"/>
        <v>0.51481257557436511</v>
      </c>
      <c r="AF37" s="125">
        <f t="shared" si="36"/>
        <v>0.12328682170542637</v>
      </c>
    </row>
    <row r="38" spans="2:32" x14ac:dyDescent="0.25">
      <c r="B38" s="6" t="s">
        <v>8</v>
      </c>
      <c r="D38">
        <v>168.1</v>
      </c>
      <c r="E38" s="42">
        <v>400.8</v>
      </c>
      <c r="F38" s="32">
        <f t="shared" si="28"/>
        <v>568.9</v>
      </c>
      <c r="H38" s="33">
        <v>198.3</v>
      </c>
      <c r="I38" s="42">
        <v>384.3</v>
      </c>
      <c r="J38" s="32">
        <f t="shared" si="29"/>
        <v>582.6</v>
      </c>
      <c r="L38" s="82">
        <v>192.8</v>
      </c>
      <c r="M38" s="83">
        <v>318.2</v>
      </c>
      <c r="N38" s="84">
        <f t="shared" si="30"/>
        <v>511</v>
      </c>
      <c r="O38" s="84"/>
      <c r="P38" s="82">
        <v>217.7</v>
      </c>
      <c r="Q38" s="83">
        <v>304.10000000000002</v>
      </c>
      <c r="R38" s="84">
        <f t="shared" ref="R38:R39" si="37">P38+Q38</f>
        <v>521.79999999999995</v>
      </c>
      <c r="S38" s="84"/>
      <c r="T38" s="85">
        <v>240.7</v>
      </c>
      <c r="U38" s="86">
        <v>369.4</v>
      </c>
      <c r="V38" s="84">
        <f t="shared" si="32"/>
        <v>610.09999999999991</v>
      </c>
      <c r="W38" s="84"/>
      <c r="X38" s="85">
        <v>303.5</v>
      </c>
      <c r="Y38" s="86">
        <v>397.8</v>
      </c>
      <c r="Z38" s="84">
        <f t="shared" si="33"/>
        <v>701.3</v>
      </c>
      <c r="AA38" s="34">
        <f t="shared" si="35"/>
        <v>0.26090569173244704</v>
      </c>
      <c r="AB38" s="45">
        <f t="shared" si="34"/>
        <v>7.6881429344883623E-2</v>
      </c>
      <c r="AC38" s="35">
        <f t="shared" si="34"/>
        <v>0.14948369119816429</v>
      </c>
      <c r="AD38" s="34">
        <f t="shared" si="36"/>
        <v>0.39412034910427196</v>
      </c>
      <c r="AE38" s="45">
        <f t="shared" si="36"/>
        <v>0.30812232818151908</v>
      </c>
      <c r="AF38" s="125">
        <f t="shared" si="36"/>
        <v>0.34400153315446524</v>
      </c>
    </row>
    <row r="39" spans="2:32" ht="14.4" thickBot="1" x14ac:dyDescent="0.3">
      <c r="B39" s="23" t="s">
        <v>9</v>
      </c>
      <c r="D39" s="36">
        <v>1739.3</v>
      </c>
      <c r="E39" s="44">
        <v>573.4</v>
      </c>
      <c r="F39" s="37">
        <f t="shared" si="28"/>
        <v>2312.6999999999998</v>
      </c>
      <c r="G39" s="36"/>
      <c r="H39" s="38">
        <v>1705.2</v>
      </c>
      <c r="I39" s="44">
        <v>524.1</v>
      </c>
      <c r="J39" s="37">
        <f t="shared" si="29"/>
        <v>2229.3000000000002</v>
      </c>
      <c r="K39" s="36"/>
      <c r="L39" s="87">
        <v>1747.5</v>
      </c>
      <c r="M39" s="88">
        <v>408.8</v>
      </c>
      <c r="N39" s="89">
        <f t="shared" si="30"/>
        <v>2156.3000000000002</v>
      </c>
      <c r="O39" s="89"/>
      <c r="P39" s="87">
        <v>1671.2</v>
      </c>
      <c r="Q39" s="88">
        <v>431</v>
      </c>
      <c r="R39" s="89">
        <f t="shared" si="37"/>
        <v>2102.1999999999998</v>
      </c>
      <c r="S39" s="89"/>
      <c r="T39" s="90">
        <v>1549.5</v>
      </c>
      <c r="U39" s="91">
        <v>525.1</v>
      </c>
      <c r="V39" s="89">
        <f t="shared" si="32"/>
        <v>2074.6</v>
      </c>
      <c r="W39" s="89"/>
      <c r="X39" s="90">
        <v>1512.7</v>
      </c>
      <c r="Y39" s="91">
        <v>538.70000000000005</v>
      </c>
      <c r="Z39" s="89">
        <f t="shared" si="33"/>
        <v>2051.4</v>
      </c>
      <c r="AA39" s="39">
        <f t="shared" si="35"/>
        <v>-2.3749596644078719E-2</v>
      </c>
      <c r="AB39" s="46">
        <f t="shared" si="34"/>
        <v>2.589982860407547E-2</v>
      </c>
      <c r="AC39" s="40">
        <f t="shared" si="34"/>
        <v>-1.1182878627205128E-2</v>
      </c>
      <c r="AD39" s="39">
        <f t="shared" si="36"/>
        <v>-9.4842029679272355E-2</v>
      </c>
      <c r="AE39" s="46">
        <f t="shared" si="36"/>
        <v>0.2498839907192576</v>
      </c>
      <c r="AF39" s="151">
        <f t="shared" si="36"/>
        <v>-2.4165160308248335E-2</v>
      </c>
    </row>
    <row r="43" spans="2:32" ht="21" x14ac:dyDescent="0.4">
      <c r="B43" s="64" t="s">
        <v>19</v>
      </c>
      <c r="D43" s="29" t="s">
        <v>16</v>
      </c>
    </row>
    <row r="44" spans="2:32" ht="14.4" thickBot="1" x14ac:dyDescent="0.3"/>
    <row r="45" spans="2:32" ht="18.600000000000001" thickTop="1" thickBot="1" x14ac:dyDescent="0.35">
      <c r="B45" s="9"/>
      <c r="C45" s="9"/>
      <c r="D45" s="48"/>
      <c r="E45" s="41">
        <v>2013</v>
      </c>
      <c r="F45" s="49"/>
      <c r="G45" s="104">
        <v>2014</v>
      </c>
      <c r="H45" s="104"/>
      <c r="I45" s="104"/>
      <c r="J45" s="104"/>
      <c r="K45" s="104">
        <v>2015</v>
      </c>
      <c r="L45" s="104"/>
      <c r="M45" s="104"/>
      <c r="N45" s="104"/>
      <c r="O45" s="100"/>
      <c r="P45" s="75"/>
      <c r="Q45" s="13">
        <v>2016</v>
      </c>
      <c r="R45" s="77"/>
      <c r="S45" s="79"/>
      <c r="T45" s="75"/>
      <c r="U45" s="13">
        <v>2017</v>
      </c>
      <c r="V45" s="77"/>
      <c r="W45" s="78"/>
      <c r="X45" s="93"/>
      <c r="Y45" s="148">
        <v>2018</v>
      </c>
      <c r="Z45" s="78"/>
      <c r="AA45" s="20" t="s">
        <v>24</v>
      </c>
      <c r="AB45" s="9"/>
      <c r="AC45" s="11"/>
      <c r="AD45" s="20" t="s">
        <v>25</v>
      </c>
      <c r="AE45" s="10"/>
      <c r="AF45" s="9"/>
    </row>
    <row r="46" spans="2:32" ht="18.600000000000001" thickTop="1" thickBot="1" x14ac:dyDescent="0.35">
      <c r="B46" s="71"/>
      <c r="C46" s="71"/>
      <c r="D46" s="92"/>
      <c r="E46" s="41"/>
      <c r="F46" s="41"/>
      <c r="G46" s="41"/>
      <c r="H46" s="41"/>
      <c r="I46" s="41"/>
      <c r="J46" s="41"/>
      <c r="K46" s="41"/>
      <c r="L46" s="41"/>
      <c r="M46" s="41" t="s">
        <v>23</v>
      </c>
      <c r="N46" s="41"/>
      <c r="O46" s="41"/>
      <c r="P46" s="76"/>
      <c r="Q46" s="41" t="s">
        <v>23</v>
      </c>
      <c r="R46" s="76"/>
      <c r="S46" s="79"/>
      <c r="T46" s="76"/>
      <c r="U46" s="41" t="s">
        <v>23</v>
      </c>
      <c r="V46" s="76"/>
      <c r="W46" s="79"/>
      <c r="X46" s="79"/>
      <c r="Y46" s="79"/>
      <c r="Z46" s="79"/>
      <c r="AA46" s="95"/>
      <c r="AB46" s="92"/>
      <c r="AC46" s="92"/>
      <c r="AD46" s="95"/>
      <c r="AE46" s="94"/>
      <c r="AF46" s="96"/>
    </row>
    <row r="47" spans="2:32" ht="15" thickTop="1" thickBot="1" x14ac:dyDescent="0.3">
      <c r="B47" s="2"/>
      <c r="C47" s="14" t="s">
        <v>0</v>
      </c>
      <c r="D47" s="47" t="s">
        <v>12</v>
      </c>
      <c r="E47" s="50" t="s">
        <v>1</v>
      </c>
      <c r="F47" s="51" t="s">
        <v>17</v>
      </c>
      <c r="G47" s="52" t="s">
        <v>0</v>
      </c>
      <c r="H47" s="47" t="s">
        <v>12</v>
      </c>
      <c r="I47" s="50" t="s">
        <v>1</v>
      </c>
      <c r="J47" s="51" t="s">
        <v>17</v>
      </c>
      <c r="K47" s="52" t="s">
        <v>0</v>
      </c>
      <c r="L47" s="47" t="s">
        <v>12</v>
      </c>
      <c r="M47" s="50" t="s">
        <v>1</v>
      </c>
      <c r="N47" s="51" t="s">
        <v>17</v>
      </c>
      <c r="O47" s="53"/>
      <c r="P47" s="47" t="s">
        <v>12</v>
      </c>
      <c r="Q47" s="50" t="s">
        <v>1</v>
      </c>
      <c r="R47" s="51" t="s">
        <v>17</v>
      </c>
      <c r="S47" s="53"/>
      <c r="T47" s="47" t="s">
        <v>12</v>
      </c>
      <c r="U47" s="50" t="s">
        <v>1</v>
      </c>
      <c r="V47" s="51" t="s">
        <v>17</v>
      </c>
      <c r="W47" s="53"/>
      <c r="X47" s="47" t="s">
        <v>12</v>
      </c>
      <c r="Y47" s="50" t="s">
        <v>1</v>
      </c>
      <c r="Z47" s="53" t="s">
        <v>17</v>
      </c>
      <c r="AA47" s="54" t="s">
        <v>0</v>
      </c>
      <c r="AB47" s="50" t="s">
        <v>1</v>
      </c>
      <c r="AC47" s="51" t="s">
        <v>17</v>
      </c>
      <c r="AD47" s="54" t="s">
        <v>0</v>
      </c>
      <c r="AE47" s="50" t="s">
        <v>1</v>
      </c>
      <c r="AF47" s="81" t="s">
        <v>2</v>
      </c>
    </row>
    <row r="48" spans="2:32" ht="14.4" thickTop="1" x14ac:dyDescent="0.25">
      <c r="B48" s="4" t="s">
        <v>2</v>
      </c>
      <c r="D48" s="61">
        <f t="shared" ref="D48:F55" si="38">D7*1000/D32</f>
        <v>388.29991795713261</v>
      </c>
      <c r="E48" s="55">
        <f t="shared" si="38"/>
        <v>408.38942702347725</v>
      </c>
      <c r="F48" s="30">
        <f t="shared" si="38"/>
        <v>397.00856500880911</v>
      </c>
      <c r="H48" s="61">
        <f>H7*1000/H32</f>
        <v>391.54013369726886</v>
      </c>
      <c r="I48" s="55">
        <f>I7*1000/I32</f>
        <v>417.71848885793872</v>
      </c>
      <c r="J48" s="30">
        <f>J7*1000/J32</f>
        <v>402.40054273033542</v>
      </c>
      <c r="L48" s="61">
        <f>L7*1000/L32</f>
        <v>412.05775575337321</v>
      </c>
      <c r="M48" s="55">
        <f>M7*1000/M32</f>
        <v>461.6151666605864</v>
      </c>
      <c r="N48" s="30">
        <f>N7*1000/N32</f>
        <v>430.84968136105397</v>
      </c>
      <c r="O48" s="30"/>
      <c r="P48" s="61">
        <f>P7*1000/P32</f>
        <v>420.70005721121333</v>
      </c>
      <c r="Q48" s="55">
        <f>Q7*1000/Q32</f>
        <v>449.81282171268134</v>
      </c>
      <c r="R48" s="30">
        <f>R7*1000/R32</f>
        <v>431.95770399407508</v>
      </c>
      <c r="S48" s="30"/>
      <c r="T48" s="61">
        <f>T7*1000/T32</f>
        <v>439.45791370065012</v>
      </c>
      <c r="U48" s="55">
        <f>U7*1000/U32</f>
        <v>424.21847063030509</v>
      </c>
      <c r="V48" s="30">
        <f>V7*1000/V32</f>
        <v>432.7701802407563</v>
      </c>
      <c r="W48" s="30"/>
      <c r="X48" s="61">
        <f>X7*1000/X32</f>
        <v>460.48701983826618</v>
      </c>
      <c r="Y48" s="55">
        <f>Y7*1000/Y32</f>
        <v>445.60355101124372</v>
      </c>
      <c r="Z48" s="30">
        <f>Z7*1000/Z32</f>
        <v>453.63603074104498</v>
      </c>
      <c r="AA48" s="34">
        <f>X48/T48-1</f>
        <v>4.7852377854641803E-2</v>
      </c>
      <c r="AB48" s="45">
        <f t="shared" ref="AB48:AC55" si="39">Y48/U48-1</f>
        <v>5.0410535753345753E-2</v>
      </c>
      <c r="AC48" s="35">
        <f t="shared" si="39"/>
        <v>4.8214621646714972E-2</v>
      </c>
      <c r="AD48" s="34">
        <f>X48/P48-1</f>
        <v>9.4573228467800474E-2</v>
      </c>
      <c r="AE48" s="45">
        <f>Y48/Q48-1</f>
        <v>-9.3578272967200782E-3</v>
      </c>
      <c r="AF48" s="125">
        <f>Z48/R48-1</f>
        <v>5.0186225518198624E-2</v>
      </c>
    </row>
    <row r="49" spans="1:32" x14ac:dyDescent="0.25">
      <c r="B49" s="6" t="s">
        <v>3</v>
      </c>
      <c r="D49" s="62">
        <f t="shared" si="38"/>
        <v>575.57105597560724</v>
      </c>
      <c r="E49" s="55">
        <f t="shared" si="38"/>
        <v>380.75300121029733</v>
      </c>
      <c r="F49" s="30">
        <f t="shared" si="38"/>
        <v>422.59587419587569</v>
      </c>
      <c r="H49" s="62">
        <f t="shared" ref="H49:J55" si="40">H8*1000/H33</f>
        <v>589.43630345469967</v>
      </c>
      <c r="I49" s="55">
        <f t="shared" si="40"/>
        <v>393.36016096579476</v>
      </c>
      <c r="J49" s="30">
        <f t="shared" si="40"/>
        <v>435.45467043512889</v>
      </c>
      <c r="L49" s="62">
        <f t="shared" ref="L49:N55" si="41">L8*1000/L33</f>
        <v>564.18155624890119</v>
      </c>
      <c r="M49" s="55">
        <f t="shared" si="41"/>
        <v>416.61799633999141</v>
      </c>
      <c r="N49" s="30">
        <f t="shared" si="41"/>
        <v>455.09215441416615</v>
      </c>
      <c r="O49" s="30"/>
      <c r="P49" s="62">
        <f t="shared" ref="P49:R55" si="42">P8*1000/P33</f>
        <v>587.40658536182787</v>
      </c>
      <c r="Q49" s="55">
        <f t="shared" si="42"/>
        <v>409.66386554621852</v>
      </c>
      <c r="R49" s="30">
        <f t="shared" si="42"/>
        <v>453.7900158194019</v>
      </c>
      <c r="S49" s="30"/>
      <c r="T49" s="62">
        <f t="shared" ref="T49:V55" si="43">T8*1000/T33</f>
        <v>604.65909407277502</v>
      </c>
      <c r="U49" s="55">
        <f t="shared" si="43"/>
        <v>383.33759263991823</v>
      </c>
      <c r="V49" s="30">
        <f t="shared" si="43"/>
        <v>431.61055349949925</v>
      </c>
      <c r="W49" s="30"/>
      <c r="X49" s="62">
        <f t="shared" ref="X49:Z55" si="44">X8*1000/X33</f>
        <v>665.81340770087422</v>
      </c>
      <c r="Y49" s="55">
        <f t="shared" si="44"/>
        <v>410.94147582697201</v>
      </c>
      <c r="Z49" s="30">
        <f t="shared" si="44"/>
        <v>462.95647182699861</v>
      </c>
      <c r="AA49" s="34">
        <f t="shared" ref="AA49:AA55" si="45">X49/T49-1</f>
        <v>0.10113849973905942</v>
      </c>
      <c r="AB49" s="45">
        <f t="shared" si="39"/>
        <v>7.2009329940627698E-2</v>
      </c>
      <c r="AC49" s="35">
        <f t="shared" si="39"/>
        <v>7.2625467735546678E-2</v>
      </c>
      <c r="AD49" s="34">
        <f t="shared" ref="AD49:AF55" si="46">X49/P49-1</f>
        <v>0.13347964475193907</v>
      </c>
      <c r="AE49" s="45">
        <f t="shared" si="46"/>
        <v>3.1186794545572383E-3</v>
      </c>
      <c r="AF49" s="125">
        <f t="shared" si="46"/>
        <v>2.0199774538990134E-2</v>
      </c>
    </row>
    <row r="50" spans="1:32" x14ac:dyDescent="0.25">
      <c r="B50" s="8" t="s">
        <v>4</v>
      </c>
      <c r="D50" s="62">
        <f t="shared" si="38"/>
        <v>533.03651174191293</v>
      </c>
      <c r="E50" s="55">
        <f t="shared" si="38"/>
        <v>396.35779325120512</v>
      </c>
      <c r="F50" s="30">
        <f t="shared" si="38"/>
        <v>428.70532945378369</v>
      </c>
      <c r="H50" s="62">
        <f t="shared" si="40"/>
        <v>545.88196937913165</v>
      </c>
      <c r="I50" s="55">
        <f t="shared" si="40"/>
        <v>417.86335504227179</v>
      </c>
      <c r="J50" s="30">
        <f t="shared" si="40"/>
        <v>448.8722472499125</v>
      </c>
      <c r="L50" s="62">
        <f t="shared" si="41"/>
        <v>523.28573421124781</v>
      </c>
      <c r="M50" s="55">
        <f t="shared" si="41"/>
        <v>446.55447964651688</v>
      </c>
      <c r="N50" s="30">
        <f t="shared" si="41"/>
        <v>469.05201516376826</v>
      </c>
      <c r="O50" s="30"/>
      <c r="P50" s="62">
        <f t="shared" si="42"/>
        <v>547.29617711622859</v>
      </c>
      <c r="Q50" s="55">
        <f t="shared" si="42"/>
        <v>446.78416113527123</v>
      </c>
      <c r="R50" s="30">
        <f t="shared" si="42"/>
        <v>475.07682412132624</v>
      </c>
      <c r="S50" s="30"/>
      <c r="T50" s="62">
        <f t="shared" si="43"/>
        <v>578.73672369804626</v>
      </c>
      <c r="U50" s="55">
        <f t="shared" si="43"/>
        <v>407.21792035398227</v>
      </c>
      <c r="V50" s="30">
        <f t="shared" si="43"/>
        <v>449.40801411542975</v>
      </c>
      <c r="W50" s="30"/>
      <c r="X50" s="62">
        <f t="shared" si="44"/>
        <v>638.6756309667195</v>
      </c>
      <c r="Y50" s="55">
        <f t="shared" si="44"/>
        <v>435.39584227632304</v>
      </c>
      <c r="Z50" s="30">
        <f t="shared" si="44"/>
        <v>482.10271387656081</v>
      </c>
      <c r="AA50" s="34">
        <f t="shared" si="45"/>
        <v>0.1035685222905367</v>
      </c>
      <c r="AB50" s="45">
        <f t="shared" si="39"/>
        <v>6.919617363068542E-2</v>
      </c>
      <c r="AC50" s="35">
        <f t="shared" si="39"/>
        <v>7.2750593523535745E-2</v>
      </c>
      <c r="AD50" s="34">
        <f t="shared" si="46"/>
        <v>0.16696526975938442</v>
      </c>
      <c r="AE50" s="45">
        <f t="shared" si="46"/>
        <v>-2.548953129853726E-2</v>
      </c>
      <c r="AF50" s="125">
        <f t="shared" si="46"/>
        <v>1.4788954961609146E-2</v>
      </c>
    </row>
    <row r="51" spans="1:32" x14ac:dyDescent="0.25">
      <c r="B51" s="6" t="s">
        <v>5</v>
      </c>
      <c r="D51" s="62">
        <f t="shared" si="38"/>
        <v>698.97068775154037</v>
      </c>
      <c r="E51" s="55">
        <f t="shared" si="38"/>
        <v>543.76147964632014</v>
      </c>
      <c r="F51" s="30">
        <f t="shared" si="38"/>
        <v>574.28029377222219</v>
      </c>
      <c r="H51" s="62">
        <f t="shared" si="40"/>
        <v>697.44183598273503</v>
      </c>
      <c r="I51" s="55">
        <f t="shared" si="40"/>
        <v>552.96345913983464</v>
      </c>
      <c r="J51" s="30">
        <f t="shared" si="40"/>
        <v>586.09055519381968</v>
      </c>
      <c r="L51" s="62">
        <f t="shared" si="41"/>
        <v>810.42535029791577</v>
      </c>
      <c r="M51" s="55">
        <f t="shared" si="41"/>
        <v>612.39423736565288</v>
      </c>
      <c r="N51" s="30">
        <f t="shared" si="41"/>
        <v>660.62081513794033</v>
      </c>
      <c r="O51" s="30"/>
      <c r="P51" s="62">
        <f t="shared" si="42"/>
        <v>725.75846465483085</v>
      </c>
      <c r="Q51" s="55">
        <f t="shared" si="42"/>
        <v>600.79156846177796</v>
      </c>
      <c r="R51" s="30">
        <f t="shared" si="42"/>
        <v>634.10384643261352</v>
      </c>
      <c r="S51" s="30"/>
      <c r="T51" s="62">
        <f t="shared" si="43"/>
        <v>734.31462589255432</v>
      </c>
      <c r="U51" s="55">
        <f t="shared" si="43"/>
        <v>573.12713708423996</v>
      </c>
      <c r="V51" s="30">
        <f t="shared" si="43"/>
        <v>612.30517848164914</v>
      </c>
      <c r="W51" s="30"/>
      <c r="X51" s="62">
        <f t="shared" si="44"/>
        <v>737.43916619161405</v>
      </c>
      <c r="Y51" s="55">
        <f t="shared" si="44"/>
        <v>609.62874941485723</v>
      </c>
      <c r="Z51" s="30">
        <f t="shared" si="44"/>
        <v>640.06664659578087</v>
      </c>
      <c r="AA51" s="34">
        <f t="shared" si="45"/>
        <v>4.2550429868692952E-3</v>
      </c>
      <c r="AB51" s="45">
        <f t="shared" si="39"/>
        <v>6.3688508131577448E-2</v>
      </c>
      <c r="AC51" s="35">
        <f t="shared" si="39"/>
        <v>4.53392672310442E-2</v>
      </c>
      <c r="AD51" s="34">
        <f t="shared" si="46"/>
        <v>1.6094475098321404E-2</v>
      </c>
      <c r="AE51" s="45">
        <f t="shared" si="46"/>
        <v>1.4709229318423001E-2</v>
      </c>
      <c r="AF51" s="125">
        <f t="shared" si="46"/>
        <v>9.4035073225202659E-3</v>
      </c>
    </row>
    <row r="52" spans="1:32" x14ac:dyDescent="0.25">
      <c r="B52" s="6" t="s">
        <v>6</v>
      </c>
      <c r="D52" s="62">
        <f t="shared" si="38"/>
        <v>324.03535527459371</v>
      </c>
      <c r="E52" s="55">
        <f t="shared" si="38"/>
        <v>361.05603673171242</v>
      </c>
      <c r="F52" s="30">
        <f t="shared" si="38"/>
        <v>329.06297828921259</v>
      </c>
      <c r="H52" s="62">
        <f t="shared" si="40"/>
        <v>325.61916362159968</v>
      </c>
      <c r="I52" s="55">
        <f t="shared" si="40"/>
        <v>359.13312693498455</v>
      </c>
      <c r="J52" s="30">
        <f t="shared" si="40"/>
        <v>329.50466618808326</v>
      </c>
      <c r="L52" s="62">
        <f t="shared" si="41"/>
        <v>341.78960211697222</v>
      </c>
      <c r="M52" s="55">
        <f t="shared" si="41"/>
        <v>397.63847890258728</v>
      </c>
      <c r="N52" s="30">
        <f t="shared" si="41"/>
        <v>346.45989429052685</v>
      </c>
      <c r="O52" s="30"/>
      <c r="P52" s="62">
        <f t="shared" si="42"/>
        <v>350.90545852935492</v>
      </c>
      <c r="Q52" s="55">
        <f t="shared" si="42"/>
        <v>357.25144420796596</v>
      </c>
      <c r="R52" s="30">
        <f t="shared" si="42"/>
        <v>351.51356233429476</v>
      </c>
      <c r="S52" s="30"/>
      <c r="T52" s="62">
        <f t="shared" si="43"/>
        <v>365.12173420690772</v>
      </c>
      <c r="U52" s="55">
        <f t="shared" si="43"/>
        <v>348.51847017360654</v>
      </c>
      <c r="V52" s="30">
        <f t="shared" si="43"/>
        <v>363.29092060567677</v>
      </c>
      <c r="W52" s="30"/>
      <c r="X52" s="62">
        <f t="shared" si="44"/>
        <v>383.8465258745768</v>
      </c>
      <c r="Y52" s="55">
        <f t="shared" si="44"/>
        <v>340.47587748126722</v>
      </c>
      <c r="Z52" s="30">
        <f t="shared" si="44"/>
        <v>379.10880709967404</v>
      </c>
      <c r="AA52" s="34">
        <f t="shared" si="45"/>
        <v>5.1283695034867627E-2</v>
      </c>
      <c r="AB52" s="45">
        <f t="shared" si="39"/>
        <v>-2.3076517833712229E-2</v>
      </c>
      <c r="AC52" s="35">
        <f t="shared" si="39"/>
        <v>4.3540550002256539E-2</v>
      </c>
      <c r="AD52" s="34">
        <f t="shared" si="46"/>
        <v>9.3874479705382541E-2</v>
      </c>
      <c r="AE52" s="45">
        <f t="shared" si="46"/>
        <v>-4.6957309756691212E-2</v>
      </c>
      <c r="AF52" s="125">
        <f t="shared" si="46"/>
        <v>7.8504068469300803E-2</v>
      </c>
    </row>
    <row r="53" spans="1:32" x14ac:dyDescent="0.25">
      <c r="B53" s="6" t="s">
        <v>7</v>
      </c>
      <c r="D53" s="62">
        <f t="shared" si="38"/>
        <v>334.27527015758841</v>
      </c>
      <c r="E53" s="55">
        <f t="shared" si="38"/>
        <v>266.30833129733691</v>
      </c>
      <c r="F53" s="30">
        <f t="shared" si="38"/>
        <v>303.15448698776964</v>
      </c>
      <c r="H53" s="62">
        <f t="shared" si="40"/>
        <v>342.18881979076059</v>
      </c>
      <c r="I53" s="55">
        <f t="shared" si="40"/>
        <v>278.51964898893556</v>
      </c>
      <c r="J53" s="30">
        <f t="shared" si="40"/>
        <v>313.20707323438967</v>
      </c>
      <c r="L53" s="62">
        <f t="shared" si="41"/>
        <v>355.78747628083494</v>
      </c>
      <c r="M53" s="55">
        <f t="shared" si="41"/>
        <v>294.39107530213823</v>
      </c>
      <c r="N53" s="30">
        <f t="shared" si="41"/>
        <v>330.98139315096711</v>
      </c>
      <c r="O53" s="30"/>
      <c r="P53" s="62">
        <f t="shared" si="42"/>
        <v>362.22993421437002</v>
      </c>
      <c r="Q53" s="55">
        <f t="shared" si="42"/>
        <v>294.74002418379683</v>
      </c>
      <c r="R53" s="30">
        <f t="shared" si="42"/>
        <v>334.53919035314385</v>
      </c>
      <c r="S53" s="30"/>
      <c r="T53" s="62">
        <f t="shared" si="43"/>
        <v>375.89516947067881</v>
      </c>
      <c r="U53" s="55">
        <f t="shared" si="43"/>
        <v>286.43825052330061</v>
      </c>
      <c r="V53" s="30">
        <f t="shared" si="43"/>
        <v>331.65410739781447</v>
      </c>
      <c r="W53" s="30"/>
      <c r="X53" s="62">
        <f t="shared" si="44"/>
        <v>385.57139039156095</v>
      </c>
      <c r="Y53" s="55">
        <f t="shared" si="44"/>
        <v>321.29315505887047</v>
      </c>
      <c r="Z53" s="30">
        <f t="shared" si="44"/>
        <v>350.00596917452214</v>
      </c>
      <c r="AA53" s="34">
        <f t="shared" si="45"/>
        <v>2.5741807042925835E-2</v>
      </c>
      <c r="AB53" s="45">
        <f t="shared" si="39"/>
        <v>0.12168383402667993</v>
      </c>
      <c r="AC53" s="35">
        <f t="shared" si="39"/>
        <v>5.5334341916335239E-2</v>
      </c>
      <c r="AD53" s="34">
        <f t="shared" si="46"/>
        <v>6.4438231003231428E-2</v>
      </c>
      <c r="AE53" s="45">
        <f t="shared" si="46"/>
        <v>9.0090007112557435E-2</v>
      </c>
      <c r="AF53" s="125">
        <f t="shared" si="46"/>
        <v>4.6233084993872797E-2</v>
      </c>
    </row>
    <row r="54" spans="1:32" x14ac:dyDescent="0.25">
      <c r="B54" s="6" t="s">
        <v>8</v>
      </c>
      <c r="D54" s="62">
        <f t="shared" si="38"/>
        <v>379.39030460488777</v>
      </c>
      <c r="E54" s="55">
        <f t="shared" si="38"/>
        <v>251.99600798403193</v>
      </c>
      <c r="F54" s="30">
        <f t="shared" si="38"/>
        <v>289.63879452290672</v>
      </c>
      <c r="H54" s="62">
        <f t="shared" si="40"/>
        <v>401.71970221458668</v>
      </c>
      <c r="I54" s="55">
        <f t="shared" si="40"/>
        <v>273.22404371584696</v>
      </c>
      <c r="J54" s="30">
        <f t="shared" si="40"/>
        <v>316.9602076023902</v>
      </c>
      <c r="L54" s="62">
        <f t="shared" si="41"/>
        <v>440.29898061980009</v>
      </c>
      <c r="M54" s="55">
        <f t="shared" si="41"/>
        <v>314.26775612822127</v>
      </c>
      <c r="N54" s="30">
        <f t="shared" si="41"/>
        <v>361.81926313795981</v>
      </c>
      <c r="O54" s="30"/>
      <c r="P54" s="62">
        <f t="shared" si="42"/>
        <v>447.56957940237692</v>
      </c>
      <c r="Q54" s="55">
        <f t="shared" si="42"/>
        <v>309.1088457744163</v>
      </c>
      <c r="R54" s="30">
        <f t="shared" si="42"/>
        <v>366.87600121866132</v>
      </c>
      <c r="S54" s="30"/>
      <c r="T54" s="62">
        <f t="shared" si="43"/>
        <v>490.02375549945145</v>
      </c>
      <c r="U54" s="55">
        <f t="shared" si="43"/>
        <v>308.60855441256092</v>
      </c>
      <c r="V54" s="30">
        <f t="shared" si="43"/>
        <v>380.18147508395015</v>
      </c>
      <c r="W54" s="30"/>
      <c r="X54" s="62">
        <f t="shared" si="44"/>
        <v>529.43578478998575</v>
      </c>
      <c r="Y54" s="55">
        <f t="shared" si="44"/>
        <v>341.88034188034186</v>
      </c>
      <c r="Z54" s="30">
        <f t="shared" si="44"/>
        <v>423.04828273743152</v>
      </c>
      <c r="AA54" s="34">
        <f t="shared" si="45"/>
        <v>8.0428813599789706E-2</v>
      </c>
      <c r="AB54" s="45">
        <f t="shared" si="39"/>
        <v>0.10781226570700242</v>
      </c>
      <c r="AC54" s="35">
        <f t="shared" si="39"/>
        <v>0.11275354130291504</v>
      </c>
      <c r="AD54" s="34">
        <f t="shared" si="46"/>
        <v>0.18291280094800388</v>
      </c>
      <c r="AE54" s="45">
        <f t="shared" si="46"/>
        <v>0.10601927623204221</v>
      </c>
      <c r="AF54" s="125">
        <f t="shared" si="46"/>
        <v>0.1531097191753652</v>
      </c>
    </row>
    <row r="55" spans="1:32" ht="14.4" thickBot="1" x14ac:dyDescent="0.3">
      <c r="B55" s="23" t="s">
        <v>9</v>
      </c>
      <c r="D55" s="63">
        <f t="shared" si="38"/>
        <v>425.83008020663567</v>
      </c>
      <c r="E55" s="58">
        <f t="shared" si="38"/>
        <v>465.64352982211375</v>
      </c>
      <c r="F55" s="57">
        <f t="shared" si="38"/>
        <v>435.70124032663188</v>
      </c>
      <c r="G55" s="59"/>
      <c r="H55" s="63">
        <f t="shared" si="40"/>
        <v>423.92760727903078</v>
      </c>
      <c r="I55" s="58">
        <f t="shared" si="40"/>
        <v>484.64033581377595</v>
      </c>
      <c r="J55" s="57">
        <f t="shared" si="40"/>
        <v>438.20094017503396</v>
      </c>
      <c r="K55" s="59"/>
      <c r="L55" s="63">
        <f t="shared" si="41"/>
        <v>423.59810643873982</v>
      </c>
      <c r="M55" s="58">
        <f t="shared" si="41"/>
        <v>479.45205479452051</v>
      </c>
      <c r="N55" s="60">
        <f t="shared" si="41"/>
        <v>434.18712192259784</v>
      </c>
      <c r="O55" s="70"/>
      <c r="P55" s="63">
        <f t="shared" si="42"/>
        <v>447.50074668696016</v>
      </c>
      <c r="Q55" s="58">
        <f t="shared" si="42"/>
        <v>466.35730858468679</v>
      </c>
      <c r="R55" s="60">
        <f t="shared" si="42"/>
        <v>451.36678140198268</v>
      </c>
      <c r="S55" s="70"/>
      <c r="T55" s="63">
        <f t="shared" si="43"/>
        <v>468.30656704809655</v>
      </c>
      <c r="U55" s="58">
        <f t="shared" si="43"/>
        <v>455.1513997333841</v>
      </c>
      <c r="V55" s="60">
        <f t="shared" si="43"/>
        <v>464.97687536924019</v>
      </c>
      <c r="W55" s="70"/>
      <c r="X55" s="63">
        <f t="shared" si="44"/>
        <v>458.22859335122183</v>
      </c>
      <c r="Y55" s="58">
        <f t="shared" si="44"/>
        <v>443.66066456283642</v>
      </c>
      <c r="Z55" s="60">
        <f t="shared" si="44"/>
        <v>454.4030384919534</v>
      </c>
      <c r="AA55" s="152">
        <f t="shared" si="45"/>
        <v>-2.1520034964275236E-2</v>
      </c>
      <c r="AB55" s="153">
        <f t="shared" si="39"/>
        <v>-2.5245962502320474E-2</v>
      </c>
      <c r="AC55" s="154">
        <f t="shared" si="39"/>
        <v>-2.2740565041842298E-2</v>
      </c>
      <c r="AD55" s="152">
        <f t="shared" si="46"/>
        <v>2.3972801707448532E-2</v>
      </c>
      <c r="AE55" s="153">
        <f t="shared" si="46"/>
        <v>-4.8667928225957779E-2</v>
      </c>
      <c r="AF55" s="155">
        <f t="shared" si="46"/>
        <v>6.7268067015029409E-3</v>
      </c>
    </row>
    <row r="56" spans="1:32" ht="14.4" thickTop="1" x14ac:dyDescent="0.25"/>
    <row r="57" spans="1:32" x14ac:dyDescent="0.25">
      <c r="F57" s="56"/>
    </row>
    <row r="58" spans="1:32" x14ac:dyDescent="0.25">
      <c r="A58" s="102" t="s">
        <v>26</v>
      </c>
    </row>
    <row r="60" spans="1:32" x14ac:dyDescent="0.25">
      <c r="A60">
        <v>2015</v>
      </c>
      <c r="B60" s="101">
        <v>3.8868999999999998</v>
      </c>
    </row>
    <row r="61" spans="1:32" x14ac:dyDescent="0.25">
      <c r="A61">
        <v>2016</v>
      </c>
      <c r="B61" s="101">
        <v>3.8405999999999998</v>
      </c>
    </row>
    <row r="62" spans="1:32" x14ac:dyDescent="0.25">
      <c r="A62">
        <v>2017</v>
      </c>
      <c r="B62" s="101">
        <v>3.5998000000000001</v>
      </c>
    </row>
    <row r="63" spans="1:32" x14ac:dyDescent="0.25">
      <c r="A63">
        <v>2018</v>
      </c>
      <c r="B63" s="101">
        <v>3.5949</v>
      </c>
    </row>
  </sheetData>
  <mergeCells count="14">
    <mergeCell ref="G45:J45"/>
    <mergeCell ref="K45:N45"/>
    <mergeCell ref="L15:N15"/>
    <mergeCell ref="P15:R15"/>
    <mergeCell ref="T15:V15"/>
    <mergeCell ref="X15:Z15"/>
    <mergeCell ref="G29:J29"/>
    <mergeCell ref="K29:N29"/>
    <mergeCell ref="G4:J4"/>
    <mergeCell ref="K4:N4"/>
    <mergeCell ref="O4:R4"/>
    <mergeCell ref="P6:R6"/>
    <mergeCell ref="T6:V6"/>
    <mergeCell ref="X6:Z6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פדיון , לינות ופדיון ללינה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Pnina Ben David</dc:creator>
  <cp:lastModifiedBy>Pnina Ben David</cp:lastModifiedBy>
  <cp:lastPrinted>2016-06-22T06:53:09Z</cp:lastPrinted>
  <dcterms:created xsi:type="dcterms:W3CDTF">2016-04-13T11:28:07Z</dcterms:created>
  <dcterms:modified xsi:type="dcterms:W3CDTF">2019-04-03T13:38:56Z</dcterms:modified>
</cp:coreProperties>
</file>